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010C2C35-422B-E64F-86E8-479C80F51037}" xr6:coauthVersionLast="47" xr6:coauthVersionMax="47" xr10:uidLastSave="{00000000-0000-0000-0000-000000000000}"/>
  <bookViews>
    <workbookView xWindow="720" yWindow="500" windowWidth="22340" windowHeight="14260" firstSheet="1" activeTab="11" xr2:uid="{87FE8FC1-471E-5A47-BBEF-F9CCB96B62AC}"/>
  </bookViews>
  <sheets>
    <sheet name="Feuil2" sheetId="12" r:id="rId1"/>
    <sheet name="Feuil7" sheetId="16" r:id="rId2"/>
    <sheet name="Tableau1" sheetId="15" r:id="rId3"/>
    <sheet name="Tableau2" sheetId="17" r:id="rId4"/>
    <sheet name="Service" sheetId="1" r:id="rId5"/>
    <sheet name="Exos" sheetId="3" r:id="rId6"/>
    <sheet name="Détails" sheetId="11" r:id="rId7"/>
    <sheet name="HeureSup" sheetId="2" r:id="rId8"/>
    <sheet name="NbMatiVol" sheetId="5" r:id="rId9"/>
    <sheet name="Feuil4" sheetId="9" r:id="rId10"/>
    <sheet name="Feuil1" sheetId="7" r:id="rId11"/>
    <sheet name="Recherche" sheetId="10" r:id="rId12"/>
  </sheets>
  <externalReferences>
    <externalReference r:id="rId13"/>
  </externalReferences>
  <definedNames>
    <definedName name="FeuilleDynamique">OFFSET(Service!$A$1,0,0, COUNTA(Service!$A$1:$A$999), COUNTA(Service!$A$1:$ZZ$1) )</definedName>
    <definedName name="Segment_Année">#N/A</definedName>
  </definedNames>
  <calcPr calcId="191029"/>
  <pivotCaches>
    <pivotCache cacheId="0" r:id="rId14"/>
    <pivotCache cacheId="1" r:id="rId15"/>
    <pivotCache cacheId="2" r:id="rId16"/>
    <pivotCache cacheId="3" r:id="rId17"/>
  </pivotCaches>
  <extLst>
    <ext xmlns:x14="http://schemas.microsoft.com/office/spreadsheetml/2009/9/main" uri="{BBE1A952-AA13-448e-AADC-164F8A28A991}">
      <x14:slicerCaches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0" l="1"/>
  <c r="C14" i="10"/>
  <c r="I12" i="10"/>
  <c r="C12" i="10"/>
  <c r="A30" i="10"/>
  <c r="A29" i="10"/>
  <c r="J28" i="10"/>
  <c r="A28" i="10"/>
  <c r="J27" i="10"/>
  <c r="A27" i="10"/>
  <c r="J26" i="10"/>
  <c r="A26" i="10"/>
  <c r="J25" i="10"/>
  <c r="A25" i="10"/>
  <c r="N129" i="1" l="1"/>
  <c r="N128" i="1"/>
  <c r="I7" i="10" l="1"/>
  <c r="C8" i="10" l="1"/>
  <c r="C4" i="10"/>
  <c r="I4" i="10"/>
  <c r="N125" i="1" l="1"/>
  <c r="A1" i="7"/>
  <c r="N124" i="1" l="1"/>
  <c r="N123" i="1"/>
  <c r="N127" i="1"/>
  <c r="N126" i="1"/>
  <c r="N122" i="1"/>
  <c r="N121" i="1"/>
  <c r="N120" i="1"/>
  <c r="N119" i="1"/>
  <c r="N116" i="1"/>
  <c r="N115" i="1"/>
  <c r="N114" i="1"/>
  <c r="N113" i="1"/>
  <c r="N112" i="1"/>
  <c r="N111" i="1"/>
  <c r="N108" i="1"/>
  <c r="N107" i="1"/>
  <c r="N102" i="1"/>
  <c r="N101" i="1"/>
  <c r="N100" i="1"/>
  <c r="N99" i="1"/>
  <c r="N97" i="1"/>
  <c r="N106" i="1"/>
  <c r="N105" i="1"/>
  <c r="N104" i="1"/>
  <c r="N103" i="1"/>
  <c r="N98" i="1"/>
  <c r="N96" i="1"/>
  <c r="N86" i="1"/>
  <c r="N85" i="1"/>
  <c r="N88" i="1"/>
  <c r="N87" i="1"/>
  <c r="N91" i="1"/>
  <c r="N93" i="1"/>
  <c r="N92" i="1"/>
  <c r="N90" i="1"/>
  <c r="N89" i="1"/>
  <c r="N84" i="1"/>
  <c r="N83" i="1"/>
  <c r="N75" i="1"/>
  <c r="N74" i="1"/>
  <c r="N71" i="1"/>
  <c r="N70" i="1"/>
  <c r="N73" i="1"/>
  <c r="N72" i="1"/>
  <c r="N78" i="1"/>
  <c r="N80" i="1"/>
  <c r="N79" i="1"/>
  <c r="N77" i="1"/>
  <c r="N76" i="1"/>
  <c r="N69" i="1"/>
  <c r="N68" i="1"/>
  <c r="N60" i="1"/>
  <c r="N59" i="1"/>
  <c r="N63" i="1"/>
  <c r="N65" i="1"/>
  <c r="N64" i="1"/>
  <c r="N62" i="1"/>
  <c r="N61" i="1"/>
  <c r="N58" i="1"/>
  <c r="N57" i="1"/>
  <c r="N49" i="1"/>
  <c r="N48" i="1"/>
  <c r="N52" i="1"/>
  <c r="N54" i="1"/>
  <c r="N53" i="1"/>
  <c r="N51" i="1"/>
  <c r="N50" i="1"/>
  <c r="N47" i="1"/>
  <c r="N46" i="1"/>
  <c r="N38" i="1"/>
  <c r="N37" i="1"/>
  <c r="N41" i="1"/>
  <c r="N43" i="1"/>
  <c r="N42" i="1"/>
  <c r="N40" i="1"/>
  <c r="N39" i="1"/>
  <c r="N36" i="1"/>
  <c r="N35" i="1"/>
  <c r="N30" i="1"/>
  <c r="N32" i="1"/>
  <c r="N31" i="1"/>
  <c r="N29" i="1"/>
  <c r="N28" i="1"/>
  <c r="N27" i="1"/>
  <c r="N26" i="1"/>
  <c r="N21" i="1"/>
  <c r="N18" i="1"/>
  <c r="N17" i="1"/>
  <c r="N23" i="1"/>
  <c r="N22" i="1"/>
  <c r="N20" i="1"/>
  <c r="N19" i="1"/>
  <c r="N16" i="1"/>
  <c r="N15" i="1"/>
  <c r="N7" i="1"/>
  <c r="N6" i="1"/>
  <c r="N5" i="1"/>
  <c r="N9" i="1"/>
  <c r="N8" i="1"/>
  <c r="N12" i="1"/>
  <c r="N13" i="1"/>
  <c r="N11" i="1"/>
  <c r="N10" i="1"/>
  <c r="N14" i="1"/>
  <c r="N4" i="1"/>
  <c r="N3" i="1"/>
  <c r="N2" i="1"/>
</calcChain>
</file>

<file path=xl/sharedStrings.xml><?xml version="1.0" encoding="utf-8"?>
<sst xmlns="http://schemas.openxmlformats.org/spreadsheetml/2006/main" count="1513" uniqueCount="176">
  <si>
    <t>Code Matière</t>
  </si>
  <si>
    <t>Matière</t>
  </si>
  <si>
    <t>Filière</t>
  </si>
  <si>
    <t>UFR</t>
  </si>
  <si>
    <t>Niveau</t>
  </si>
  <si>
    <t>Modalité</t>
  </si>
  <si>
    <t>Semestre</t>
  </si>
  <si>
    <t>Centre</t>
  </si>
  <si>
    <t>Volume</t>
  </si>
  <si>
    <t>eqTD</t>
  </si>
  <si>
    <t>Sorbonne</t>
  </si>
  <si>
    <t>TD</t>
  </si>
  <si>
    <t>17 Tolbiac</t>
  </si>
  <si>
    <t>Technologies coopératives</t>
  </si>
  <si>
    <t>274A</t>
  </si>
  <si>
    <t>274A0405</t>
  </si>
  <si>
    <t>Développement d’interfaces Homme-Machine</t>
  </si>
  <si>
    <t>Année</t>
  </si>
  <si>
    <t>Gestion</t>
  </si>
  <si>
    <t>Informatique</t>
  </si>
  <si>
    <t>0630205</t>
  </si>
  <si>
    <t>0632</t>
  </si>
  <si>
    <t>L3</t>
  </si>
  <si>
    <t>CM</t>
  </si>
  <si>
    <t>0634005</t>
  </si>
  <si>
    <t>Gestion EGE</t>
  </si>
  <si>
    <t>Management des SI</t>
  </si>
  <si>
    <t>0696</t>
  </si>
  <si>
    <t>MP2SGM6</t>
  </si>
  <si>
    <t>CCA</t>
  </si>
  <si>
    <t>M2</t>
  </si>
  <si>
    <t>27420607</t>
  </si>
  <si>
    <t>2742</t>
  </si>
  <si>
    <t>MIAGE</t>
  </si>
  <si>
    <t>M1</t>
  </si>
  <si>
    <t>PMF</t>
  </si>
  <si>
    <t>Voie</t>
  </si>
  <si>
    <t>Classique</t>
  </si>
  <si>
    <t>Apprentissage</t>
  </si>
  <si>
    <t>27332105</t>
  </si>
  <si>
    <t>2733</t>
  </si>
  <si>
    <t>2711</t>
  </si>
  <si>
    <t>Informatique S1</t>
  </si>
  <si>
    <t>2710905</t>
  </si>
  <si>
    <t>MASS</t>
  </si>
  <si>
    <t>L1</t>
  </si>
  <si>
    <t>Informatique S2</t>
  </si>
  <si>
    <t>2711205</t>
  </si>
  <si>
    <t>0643505</t>
  </si>
  <si>
    <t>27570205</t>
  </si>
  <si>
    <t>SID</t>
  </si>
  <si>
    <t>MSE</t>
  </si>
  <si>
    <t>27420210</t>
  </si>
  <si>
    <t>274A0210</t>
  </si>
  <si>
    <t>Coopération et ubiquité</t>
  </si>
  <si>
    <t>2735305</t>
  </si>
  <si>
    <t>2732</t>
  </si>
  <si>
    <t>Programmation OO avancée</t>
  </si>
  <si>
    <t>Ingénierie des systèmes à base de services</t>
  </si>
  <si>
    <t>LMD</t>
  </si>
  <si>
    <t>Licence</t>
  </si>
  <si>
    <t>Master</t>
  </si>
  <si>
    <t>0642</t>
  </si>
  <si>
    <t>Gestion Finances</t>
  </si>
  <si>
    <t>0636</t>
  </si>
  <si>
    <t xml:space="preserve">ISI2: Architecture orientée-objet </t>
  </si>
  <si>
    <t>27322314</t>
  </si>
  <si>
    <t>INF6 Algorithmique avancée</t>
  </si>
  <si>
    <t>27321214</t>
  </si>
  <si>
    <t>2757</t>
  </si>
  <si>
    <t>27333314</t>
  </si>
  <si>
    <t>PRO1: Ateliers d'outils de développement</t>
  </si>
  <si>
    <t>27323314</t>
  </si>
  <si>
    <t>M1-ISI3 : Modèles et outils pour les processus</t>
  </si>
  <si>
    <t>X4031816</t>
  </si>
  <si>
    <t>X4051816</t>
  </si>
  <si>
    <t>F3011915</t>
  </si>
  <si>
    <t>L3F301</t>
  </si>
  <si>
    <t>L3F305</t>
  </si>
  <si>
    <t xml:space="preserve">F4021216 </t>
  </si>
  <si>
    <t>Informatique (Syst d'info et informatique)</t>
  </si>
  <si>
    <t xml:space="preserve">M1F402 </t>
  </si>
  <si>
    <t>M1F408</t>
  </si>
  <si>
    <t>M1F409</t>
  </si>
  <si>
    <t>Diplôme</t>
  </si>
  <si>
    <t>M1X403</t>
  </si>
  <si>
    <t>M1X405</t>
  </si>
  <si>
    <t>L3X305</t>
  </si>
  <si>
    <t>X3052016</t>
  </si>
  <si>
    <t>X3062016</t>
  </si>
  <si>
    <t>L3X306</t>
  </si>
  <si>
    <t>M2-IT3 : Cloud &amp; pervasive computing</t>
  </si>
  <si>
    <t>MIX504</t>
  </si>
  <si>
    <t>X5I43116</t>
  </si>
  <si>
    <t>X5I73116</t>
  </si>
  <si>
    <t>MIX507</t>
  </si>
  <si>
    <t>M1F410</t>
  </si>
  <si>
    <t>Management Stratégique</t>
  </si>
  <si>
    <t>M1F40N</t>
  </si>
  <si>
    <t>Contrôle de gestion et audit organisationnel</t>
  </si>
  <si>
    <t>M1F40H</t>
  </si>
  <si>
    <t xml:space="preserve">Marketing, Vente </t>
  </si>
  <si>
    <t>F4021216</t>
  </si>
  <si>
    <t>M1F416</t>
  </si>
  <si>
    <t>Broca</t>
  </si>
  <si>
    <t>F4161218</t>
  </si>
  <si>
    <t>Étiquettes de lignes</t>
  </si>
  <si>
    <t>Total général</t>
  </si>
  <si>
    <t>Somme de eqTD</t>
  </si>
  <si>
    <t>Somme de Heure Sup</t>
  </si>
  <si>
    <t>Années</t>
  </si>
  <si>
    <t>Total Moyenne de Volume</t>
  </si>
  <si>
    <t>Moyenne de Volume</t>
  </si>
  <si>
    <t>(Tous)</t>
  </si>
  <si>
    <t>Nombre de Code Matière</t>
  </si>
  <si>
    <t xml:space="preserve">Niveau </t>
  </si>
  <si>
    <t>Tot L1</t>
  </si>
  <si>
    <t>Tot L3</t>
  </si>
  <si>
    <t>Tot M1</t>
  </si>
  <si>
    <t>Tot M2</t>
  </si>
  <si>
    <t>Tot général</t>
  </si>
  <si>
    <t>F4162418</t>
  </si>
  <si>
    <t>Étiquettes de colonnes</t>
  </si>
  <si>
    <t>Somme de Volume</t>
  </si>
  <si>
    <t>Séminaire de Recherche</t>
  </si>
  <si>
    <t>RechercheV</t>
  </si>
  <si>
    <t xml:space="preserve">Valeur ? </t>
  </si>
  <si>
    <t>Résultat</t>
  </si>
  <si>
    <t>RechercheH</t>
  </si>
  <si>
    <t>Index</t>
  </si>
  <si>
    <t xml:space="preserve">Ligne ? </t>
  </si>
  <si>
    <t>Colonne ?</t>
  </si>
  <si>
    <t>Fonctions BD</t>
  </si>
  <si>
    <t>Zone Critères</t>
  </si>
  <si>
    <t>Fonctions</t>
  </si>
  <si>
    <t>BDLIRE (#NOMBRE si plusieurs valeurs)</t>
  </si>
  <si>
    <t>BDNBVAL</t>
  </si>
  <si>
    <t>BDMIN</t>
  </si>
  <si>
    <t>BDMAX</t>
  </si>
  <si>
    <t>Deplacement</t>
  </si>
  <si>
    <t>BDMOYENNE</t>
  </si>
  <si>
    <t>Coopération et Ubiquité</t>
  </si>
  <si>
    <t>Nb Valeurs "Informatique"</t>
  </si>
  <si>
    <t>Volume total "Informatique"</t>
  </si>
  <si>
    <t>(obtenu avec fonctions BDVAL)</t>
  </si>
  <si>
    <t>Volume Max  "Informatique"</t>
  </si>
  <si>
    <t>(obtenu avec fonctions BDMAX)</t>
  </si>
  <si>
    <t>Total Somme de Volume</t>
  </si>
  <si>
    <t>% 2008 de Heure Sup2</t>
  </si>
  <si>
    <t>0-18</t>
  </si>
  <si>
    <t>18-36</t>
  </si>
  <si>
    <t>36-54</t>
  </si>
  <si>
    <t>Somem Heure Sup</t>
  </si>
  <si>
    <t>2008-2009</t>
  </si>
  <si>
    <t>2010-2011</t>
  </si>
  <si>
    <t>2012-2013</t>
  </si>
  <si>
    <t>2014-2015</t>
  </si>
  <si>
    <t>2016-2018</t>
  </si>
  <si>
    <t>% Total</t>
  </si>
  <si>
    <t>Moyenne de eqTD</t>
  </si>
  <si>
    <t>Total Somme Vol</t>
  </si>
  <si>
    <t>Somme Vol</t>
  </si>
  <si>
    <t>Total Moy Vol</t>
  </si>
  <si>
    <t>Moy Vol</t>
  </si>
  <si>
    <t>Somme de HSup</t>
  </si>
  <si>
    <t>% HSup p/r 2008</t>
  </si>
  <si>
    <t>Informatique*</t>
  </si>
  <si>
    <t xml:space="preserve">Moyenne </t>
  </si>
  <si>
    <t>BDSOMME</t>
  </si>
  <si>
    <t>RechercheX</t>
  </si>
  <si>
    <t>RechecheX</t>
  </si>
  <si>
    <t>Nom matière</t>
  </si>
  <si>
    <t>Info*</t>
  </si>
  <si>
    <t>dernière UFR</t>
  </si>
  <si>
    <t>Avec &amp;* dans la formule</t>
  </si>
  <si>
    <t>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</si>
</sst>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0" fillId="0" borderId="0" xfId="0" quotePrefix="1" applyNumberFormat="1"/>
    <xf numFmtId="49" fontId="0" fillId="0" borderId="0" xfId="0" applyNumberFormat="1"/>
    <xf numFmtId="164" fontId="0" fillId="0" borderId="0" xfId="0" applyNumberForma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quotePrefix="1" applyNumberFormat="1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0" fontId="0" fillId="0" borderId="0" xfId="0" applyAlignment="1">
      <alignment horizontal="left" indent="1"/>
    </xf>
    <xf numFmtId="1" fontId="0" fillId="0" borderId="0" xfId="0" applyNumberFormat="1"/>
    <xf numFmtId="0" fontId="3" fillId="0" borderId="0" xfId="0" applyFont="1"/>
    <xf numFmtId="0" fontId="3" fillId="0" borderId="1" xfId="0" applyFont="1" applyBorder="1"/>
    <xf numFmtId="49" fontId="3" fillId="0" borderId="2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4" formatCode="0.00%"/>
    </dxf>
    <dxf>
      <numFmt numFmtId="14" formatCode="0.00%"/>
    </dxf>
    <dxf>
      <numFmt numFmtId="165" formatCode="0.0%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07/relationships/slicerCache" Target="slicerCaches/slicerCach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[Service-sol-v2.xlsx]NbMatiVol!Tableau croisé dynamique9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027707786526684"/>
          <c:y val="7.407407407407407E-2"/>
          <c:w val="0.79119247594050746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NbMatiVol!$B$15:$B$16</c:f>
              <c:strCache>
                <c:ptCount val="1"/>
                <c:pt idx="0">
                  <c:v>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NbMatiVol!$A$17:$A$22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NbMatiVol!$B$17:$B$22</c:f>
              <c:numCache>
                <c:formatCode>General</c:formatCode>
                <c:ptCount val="5"/>
                <c:pt idx="0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5-A64E-A2F6-693B45B26734}"/>
            </c:ext>
          </c:extLst>
        </c:ser>
        <c:ser>
          <c:idx val="1"/>
          <c:order val="1"/>
          <c:tx>
            <c:strRef>
              <c:f>NbMatiVol!$C$15:$C$16</c:f>
              <c:strCache>
                <c:ptCount val="1"/>
                <c:pt idx="0">
                  <c:v>L3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NbMatiVol!$A$17:$A$22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NbMatiVol!$C$17:$C$22</c:f>
              <c:numCache>
                <c:formatCode>General</c:formatCode>
                <c:ptCount val="5"/>
                <c:pt idx="0">
                  <c:v>199.5</c:v>
                </c:pt>
                <c:pt idx="1">
                  <c:v>163.5</c:v>
                </c:pt>
                <c:pt idx="2">
                  <c:v>181.5</c:v>
                </c:pt>
                <c:pt idx="3">
                  <c:v>252</c:v>
                </c:pt>
                <c:pt idx="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4-CB47-BB04-6FE732A219C5}"/>
            </c:ext>
          </c:extLst>
        </c:ser>
        <c:ser>
          <c:idx val="2"/>
          <c:order val="2"/>
          <c:tx>
            <c:strRef>
              <c:f>NbMatiVol!$D$15:$D$16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NbMatiVol!$A$17:$A$22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NbMatiVol!$D$17:$D$22</c:f>
              <c:numCache>
                <c:formatCode>General</c:formatCode>
                <c:ptCount val="5"/>
                <c:pt idx="0">
                  <c:v>222</c:v>
                </c:pt>
                <c:pt idx="1">
                  <c:v>316.5</c:v>
                </c:pt>
                <c:pt idx="2">
                  <c:v>315</c:v>
                </c:pt>
                <c:pt idx="3">
                  <c:v>249</c:v>
                </c:pt>
                <c:pt idx="4">
                  <c:v>451.5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4-CB47-BB04-6FE732A219C5}"/>
            </c:ext>
          </c:extLst>
        </c:ser>
        <c:ser>
          <c:idx val="3"/>
          <c:order val="3"/>
          <c:tx>
            <c:strRef>
              <c:f>NbMatiVol!$E$15:$E$16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NbMatiVol!$A$17:$A$22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NbMatiVol!$E$17:$E$22</c:f>
              <c:numCache>
                <c:formatCode>General</c:formatCode>
                <c:ptCount val="5"/>
                <c:pt idx="0">
                  <c:v>19.5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D4-CB47-BB04-6FE732A21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82224"/>
        <c:axId val="368886240"/>
      </c:barChart>
      <c:catAx>
        <c:axId val="36888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886240"/>
        <c:crosses val="autoZero"/>
        <c:auto val="1"/>
        <c:lblAlgn val="ctr"/>
        <c:lblOffset val="100"/>
        <c:noMultiLvlLbl val="0"/>
      </c:catAx>
      <c:valAx>
        <c:axId val="3688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88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34270716160476"/>
          <c:y val="8.7828483396097237E-2"/>
          <c:w val="7.0575178102737154E-2"/>
          <c:h val="0.2967411845258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[Service-sol-v2.xlsx]NbMatiVol!Tableau croisé dynamique11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NbMatiVol!$B$35</c:f>
              <c:strCache>
                <c:ptCount val="1"/>
                <c:pt idx="0">
                  <c:v>Somem Heure Sup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NbMatiVol!$A$36:$A$41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NbMatiVol!$B$36:$B$41</c:f>
              <c:numCache>
                <c:formatCode>0.0</c:formatCode>
                <c:ptCount val="5"/>
                <c:pt idx="0">
                  <c:v>313.5</c:v>
                </c:pt>
                <c:pt idx="1">
                  <c:v>315</c:v>
                </c:pt>
                <c:pt idx="2">
                  <c:v>331.5</c:v>
                </c:pt>
                <c:pt idx="3">
                  <c:v>336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D-2C47-ABC2-CA33C0F21893}"/>
            </c:ext>
          </c:extLst>
        </c:ser>
        <c:ser>
          <c:idx val="1"/>
          <c:order val="1"/>
          <c:tx>
            <c:strRef>
              <c:f>NbMatiVol!$C$35</c:f>
              <c:strCache>
                <c:ptCount val="1"/>
                <c:pt idx="0">
                  <c:v>Somme de eqTD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NbMatiVol!$A$36:$A$41</c:f>
              <c:strCache>
                <c:ptCount val="5"/>
                <c:pt idx="0">
                  <c:v>2008-2009</c:v>
                </c:pt>
                <c:pt idx="1">
                  <c:v>2010-2011</c:v>
                </c:pt>
                <c:pt idx="2">
                  <c:v>2012-2013</c:v>
                </c:pt>
                <c:pt idx="3">
                  <c:v>2014-2015</c:v>
                </c:pt>
                <c:pt idx="4">
                  <c:v>2016-2018</c:v>
                </c:pt>
              </c:strCache>
            </c:strRef>
          </c:cat>
          <c:val>
            <c:numRef>
              <c:f>NbMatiVol!$C$36:$C$41</c:f>
              <c:numCache>
                <c:formatCode>General</c:formatCode>
                <c:ptCount val="5"/>
                <c:pt idx="0">
                  <c:v>505.5</c:v>
                </c:pt>
                <c:pt idx="1">
                  <c:v>507</c:v>
                </c:pt>
                <c:pt idx="2">
                  <c:v>523.5</c:v>
                </c:pt>
                <c:pt idx="3">
                  <c:v>528</c:v>
                </c:pt>
                <c:pt idx="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D-2C47-ABC2-CA33C0F21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2800223"/>
        <c:axId val="1802817183"/>
      </c:barChart>
      <c:catAx>
        <c:axId val="180280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2817183"/>
        <c:crosses val="autoZero"/>
        <c:auto val="1"/>
        <c:lblAlgn val="ctr"/>
        <c:lblOffset val="100"/>
        <c:noMultiLvlLbl val="0"/>
      </c:catAx>
      <c:valAx>
        <c:axId val="180281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2800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14</xdr:row>
      <xdr:rowOff>25400</xdr:rowOff>
    </xdr:from>
    <xdr:to>
      <xdr:col>16</xdr:col>
      <xdr:colOff>203200</xdr:colOff>
      <xdr:row>28</xdr:row>
      <xdr:rowOff>101600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5AE0C56-F39B-1F44-8751-9E562BE80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32</xdr:row>
      <xdr:rowOff>190500</xdr:rowOff>
    </xdr:from>
    <xdr:to>
      <xdr:col>16</xdr:col>
      <xdr:colOff>152400</xdr:colOff>
      <xdr:row>47</xdr:row>
      <xdr:rowOff>196850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FDCF06F-C032-804C-83EF-204E358D0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203200</xdr:colOff>
      <xdr:row>13</xdr:row>
      <xdr:rowOff>190500</xdr:rowOff>
    </xdr:from>
    <xdr:to>
      <xdr:col>20</xdr:col>
      <xdr:colOff>203200</xdr:colOff>
      <xdr:row>26</xdr:row>
      <xdr:rowOff>168272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née">
              <a:extLst>
                <a:ext uri="{FF2B5EF4-FFF2-40B4-BE49-F238E27FC236}">
                  <a16:creationId xmlns:a16="http://schemas.microsoft.com/office/drawing/2014/main" id="{6E1AB7ED-EAAC-BA47-9984-5F657876FD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55300" y="2832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e-sol-J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"/>
      <sheetName val="Recherche"/>
    </sheetNames>
    <sheetDataSet>
      <sheetData sheetId="0">
        <row r="1">
          <cell r="A1" t="str">
            <v>Année</v>
          </cell>
          <cell r="B1" t="str">
            <v>Code Matière</v>
          </cell>
          <cell r="C1" t="str">
            <v>Matière</v>
          </cell>
          <cell r="D1" t="str">
            <v>Diplôme</v>
          </cell>
          <cell r="E1" t="str">
            <v>Filière</v>
          </cell>
          <cell r="F1" t="str">
            <v>Voie</v>
          </cell>
          <cell r="G1" t="str">
            <v>UFR</v>
          </cell>
          <cell r="H1" t="str">
            <v>Niveau</v>
          </cell>
          <cell r="I1" t="str">
            <v>LMD</v>
          </cell>
          <cell r="J1" t="str">
            <v>Modalité</v>
          </cell>
          <cell r="K1" t="str">
            <v>Semestre</v>
          </cell>
          <cell r="L1" t="str">
            <v>Centre</v>
          </cell>
          <cell r="M1" t="str">
            <v>Volume</v>
          </cell>
          <cell r="N1" t="str">
            <v>eqTD</v>
          </cell>
        </row>
        <row r="2">
          <cell r="A2">
            <v>2008</v>
          </cell>
          <cell r="B2" t="str">
            <v>0630205</v>
          </cell>
          <cell r="C2" t="str">
            <v>Informatique</v>
          </cell>
          <cell r="D2" t="str">
            <v>0632</v>
          </cell>
          <cell r="E2" t="str">
            <v>Gestion</v>
          </cell>
          <cell r="F2" t="str">
            <v>Classique</v>
          </cell>
          <cell r="G2">
            <v>6</v>
          </cell>
          <cell r="H2" t="str">
            <v>L3</v>
          </cell>
          <cell r="I2" t="str">
            <v>Licence</v>
          </cell>
          <cell r="J2" t="str">
            <v>CM</v>
          </cell>
          <cell r="K2">
            <v>1</v>
          </cell>
          <cell r="L2" t="str">
            <v>Sorbonne</v>
          </cell>
          <cell r="M2">
            <v>18</v>
          </cell>
          <cell r="N2">
            <v>27</v>
          </cell>
        </row>
        <row r="3">
          <cell r="A3">
            <v>2008</v>
          </cell>
          <cell r="B3" t="str">
            <v>0630205</v>
          </cell>
          <cell r="C3" t="str">
            <v>Informatique</v>
          </cell>
          <cell r="D3" t="str">
            <v>0636</v>
          </cell>
          <cell r="E3" t="str">
            <v>Gestion Finances</v>
          </cell>
          <cell r="F3" t="str">
            <v>Classique</v>
          </cell>
          <cell r="G3">
            <v>6</v>
          </cell>
          <cell r="H3" t="str">
            <v>L3</v>
          </cell>
          <cell r="I3" t="str">
            <v>Licence</v>
          </cell>
          <cell r="J3" t="str">
            <v>TD</v>
          </cell>
          <cell r="K3">
            <v>1</v>
          </cell>
          <cell r="L3" t="str">
            <v>Sorbonne</v>
          </cell>
          <cell r="M3">
            <v>36</v>
          </cell>
          <cell r="N3">
            <v>36</v>
          </cell>
        </row>
        <row r="4">
          <cell r="A4">
            <v>2008</v>
          </cell>
          <cell r="B4" t="str">
            <v>0634005</v>
          </cell>
          <cell r="C4" t="str">
            <v>Informatique</v>
          </cell>
          <cell r="D4" t="str">
            <v>0632</v>
          </cell>
          <cell r="E4" t="str">
            <v>Gestion EGE</v>
          </cell>
          <cell r="F4" t="str">
            <v>Classique</v>
          </cell>
          <cell r="G4">
            <v>6</v>
          </cell>
          <cell r="H4" t="str">
            <v>L3</v>
          </cell>
          <cell r="I4" t="str">
            <v>Licence</v>
          </cell>
          <cell r="J4" t="str">
            <v>TD</v>
          </cell>
          <cell r="K4">
            <v>1</v>
          </cell>
          <cell r="L4" t="str">
            <v>Sorbonne</v>
          </cell>
          <cell r="M4">
            <v>36</v>
          </cell>
          <cell r="N4">
            <v>36</v>
          </cell>
        </row>
        <row r="5">
          <cell r="A5">
            <v>2008</v>
          </cell>
          <cell r="B5" t="str">
            <v>2710905</v>
          </cell>
          <cell r="C5" t="str">
            <v>Informatique S1</v>
          </cell>
          <cell r="D5" t="str">
            <v>2711</v>
          </cell>
          <cell r="E5" t="str">
            <v>MASS</v>
          </cell>
          <cell r="F5" t="str">
            <v>Classique</v>
          </cell>
          <cell r="G5">
            <v>27</v>
          </cell>
          <cell r="H5" t="str">
            <v>L1</v>
          </cell>
          <cell r="I5" t="str">
            <v>Licence</v>
          </cell>
          <cell r="J5" t="str">
            <v>CM</v>
          </cell>
          <cell r="K5">
            <v>1</v>
          </cell>
          <cell r="L5" t="str">
            <v>PMF</v>
          </cell>
          <cell r="M5">
            <v>11</v>
          </cell>
          <cell r="N5">
            <v>16.5</v>
          </cell>
        </row>
        <row r="6">
          <cell r="A6">
            <v>2008</v>
          </cell>
          <cell r="B6" t="str">
            <v>2710905</v>
          </cell>
          <cell r="C6" t="str">
            <v>Informatique S1</v>
          </cell>
          <cell r="D6" t="str">
            <v>2711</v>
          </cell>
          <cell r="E6" t="str">
            <v>MASS</v>
          </cell>
          <cell r="F6" t="str">
            <v>Classique</v>
          </cell>
          <cell r="G6">
            <v>27</v>
          </cell>
          <cell r="H6" t="str">
            <v>L1</v>
          </cell>
          <cell r="I6" t="str">
            <v>Licence</v>
          </cell>
          <cell r="J6" t="str">
            <v>TD</v>
          </cell>
          <cell r="K6">
            <v>1</v>
          </cell>
          <cell r="L6" t="str">
            <v>PMF</v>
          </cell>
          <cell r="M6">
            <v>24</v>
          </cell>
          <cell r="N6">
            <v>24</v>
          </cell>
        </row>
        <row r="7">
          <cell r="A7">
            <v>2008</v>
          </cell>
          <cell r="B7" t="str">
            <v>2711205</v>
          </cell>
          <cell r="C7" t="str">
            <v>Informatique S2</v>
          </cell>
          <cell r="D7" t="str">
            <v>2711</v>
          </cell>
          <cell r="E7" t="str">
            <v>MASS</v>
          </cell>
          <cell r="F7" t="str">
            <v>Classique</v>
          </cell>
          <cell r="G7">
            <v>27</v>
          </cell>
          <cell r="H7" t="str">
            <v>L1</v>
          </cell>
          <cell r="I7" t="str">
            <v>Licence</v>
          </cell>
          <cell r="J7" t="str">
            <v>TD</v>
          </cell>
          <cell r="K7">
            <v>2</v>
          </cell>
          <cell r="L7" t="str">
            <v>PMF</v>
          </cell>
          <cell r="M7">
            <v>24</v>
          </cell>
          <cell r="N7">
            <v>24</v>
          </cell>
        </row>
        <row r="8">
          <cell r="A8">
            <v>2008</v>
          </cell>
          <cell r="B8" t="str">
            <v>27332105</v>
          </cell>
          <cell r="C8" t="str">
            <v>Développement d’interfaces Homme-Machine</v>
          </cell>
          <cell r="D8" t="str">
            <v>2733</v>
          </cell>
          <cell r="E8" t="str">
            <v>MIAGE</v>
          </cell>
          <cell r="F8" t="str">
            <v>Apprentissage</v>
          </cell>
          <cell r="G8">
            <v>27</v>
          </cell>
          <cell r="H8" t="str">
            <v>L3</v>
          </cell>
          <cell r="I8" t="str">
            <v>Licence</v>
          </cell>
          <cell r="J8" t="str">
            <v>CM</v>
          </cell>
          <cell r="K8">
            <v>1</v>
          </cell>
          <cell r="L8" t="str">
            <v>PMF</v>
          </cell>
          <cell r="M8">
            <v>15</v>
          </cell>
          <cell r="N8">
            <v>22.5</v>
          </cell>
        </row>
        <row r="9">
          <cell r="A9">
            <v>2008</v>
          </cell>
          <cell r="B9" t="str">
            <v>27332105</v>
          </cell>
          <cell r="C9" t="str">
            <v>Développement d’interfaces Homme-Machine</v>
          </cell>
          <cell r="D9" t="str">
            <v>2733</v>
          </cell>
          <cell r="E9" t="str">
            <v>MIAGE</v>
          </cell>
          <cell r="F9" t="str">
            <v>Apprentissage</v>
          </cell>
          <cell r="G9">
            <v>27</v>
          </cell>
          <cell r="H9" t="str">
            <v>L3</v>
          </cell>
          <cell r="I9" t="str">
            <v>Licence</v>
          </cell>
          <cell r="J9" t="str">
            <v>TD</v>
          </cell>
          <cell r="K9">
            <v>1</v>
          </cell>
          <cell r="L9" t="str">
            <v>PMF</v>
          </cell>
          <cell r="M9">
            <v>15</v>
          </cell>
          <cell r="N9">
            <v>15</v>
          </cell>
        </row>
        <row r="10">
          <cell r="A10">
            <v>2008</v>
          </cell>
          <cell r="B10" t="str">
            <v>27420607</v>
          </cell>
          <cell r="C10" t="str">
            <v>Technologies coopératives</v>
          </cell>
          <cell r="D10" t="str">
            <v>2742</v>
          </cell>
          <cell r="E10" t="str">
            <v>MIAGE</v>
          </cell>
          <cell r="F10" t="str">
            <v>Classique</v>
          </cell>
          <cell r="G10">
            <v>27</v>
          </cell>
          <cell r="H10" t="str">
            <v>M1</v>
          </cell>
          <cell r="I10" t="str">
            <v>Master</v>
          </cell>
          <cell r="J10" t="str">
            <v>CM</v>
          </cell>
          <cell r="K10">
            <v>2</v>
          </cell>
          <cell r="L10" t="str">
            <v>PMF</v>
          </cell>
          <cell r="M10">
            <v>15</v>
          </cell>
          <cell r="N10">
            <v>22.5</v>
          </cell>
        </row>
        <row r="11">
          <cell r="A11">
            <v>2008</v>
          </cell>
          <cell r="B11" t="str">
            <v>27420607</v>
          </cell>
          <cell r="C11" t="str">
            <v>Technologies coopératives</v>
          </cell>
          <cell r="D11" t="str">
            <v>2742</v>
          </cell>
          <cell r="E11" t="str">
            <v>MIAGE</v>
          </cell>
          <cell r="F11" t="str">
            <v>Classique</v>
          </cell>
          <cell r="G11">
            <v>27</v>
          </cell>
          <cell r="H11" t="str">
            <v>M1</v>
          </cell>
          <cell r="I11" t="str">
            <v>Master</v>
          </cell>
          <cell r="J11" t="str">
            <v>TD</v>
          </cell>
          <cell r="K11">
            <v>2</v>
          </cell>
          <cell r="L11" t="str">
            <v>PMF</v>
          </cell>
          <cell r="M11">
            <v>15</v>
          </cell>
          <cell r="N11">
            <v>15</v>
          </cell>
        </row>
        <row r="12">
          <cell r="A12">
            <v>2008</v>
          </cell>
          <cell r="B12" t="str">
            <v>274A0405</v>
          </cell>
          <cell r="C12" t="str">
            <v>Technologies coopératives</v>
          </cell>
          <cell r="D12" t="str">
            <v>274A</v>
          </cell>
          <cell r="E12" t="str">
            <v>MIAGE</v>
          </cell>
          <cell r="F12" t="str">
            <v>Apprentissage</v>
          </cell>
          <cell r="G12">
            <v>27</v>
          </cell>
          <cell r="H12" t="str">
            <v>M1</v>
          </cell>
          <cell r="I12" t="str">
            <v>Master</v>
          </cell>
          <cell r="J12" t="str">
            <v>CM</v>
          </cell>
          <cell r="K12">
            <v>2</v>
          </cell>
          <cell r="L12" t="str">
            <v>PMF</v>
          </cell>
          <cell r="M12">
            <v>15</v>
          </cell>
          <cell r="N12">
            <v>22.5</v>
          </cell>
        </row>
        <row r="13">
          <cell r="A13">
            <v>2008</v>
          </cell>
          <cell r="B13" t="str">
            <v>274A0405</v>
          </cell>
          <cell r="C13" t="str">
            <v>Technologies coopératives</v>
          </cell>
          <cell r="D13" t="str">
            <v>274A</v>
          </cell>
          <cell r="E13" t="str">
            <v>MIAGE</v>
          </cell>
          <cell r="F13" t="str">
            <v>Apprentissage</v>
          </cell>
          <cell r="G13">
            <v>27</v>
          </cell>
          <cell r="H13" t="str">
            <v>M1</v>
          </cell>
          <cell r="I13" t="str">
            <v>Master</v>
          </cell>
          <cell r="J13" t="str">
            <v>TD</v>
          </cell>
          <cell r="K13">
            <v>2</v>
          </cell>
          <cell r="L13" t="str">
            <v>PMF</v>
          </cell>
          <cell r="M13">
            <v>15</v>
          </cell>
          <cell r="N13">
            <v>15</v>
          </cell>
        </row>
        <row r="14">
          <cell r="A14">
            <v>2008</v>
          </cell>
          <cell r="B14" t="str">
            <v>MP2SGM6</v>
          </cell>
          <cell r="C14" t="str">
            <v>Management des SI</v>
          </cell>
          <cell r="D14" t="str">
            <v>0696</v>
          </cell>
          <cell r="E14" t="str">
            <v>CCA</v>
          </cell>
          <cell r="F14" t="str">
            <v>Classique</v>
          </cell>
          <cell r="G14">
            <v>6</v>
          </cell>
          <cell r="H14" t="str">
            <v>M2</v>
          </cell>
          <cell r="I14" t="str">
            <v>Master</v>
          </cell>
          <cell r="J14" t="str">
            <v>CM</v>
          </cell>
          <cell r="K14">
            <v>2</v>
          </cell>
          <cell r="L14" t="str">
            <v>17 Tolbiac</v>
          </cell>
          <cell r="M14">
            <v>2</v>
          </cell>
          <cell r="N14">
            <v>3</v>
          </cell>
        </row>
        <row r="15">
          <cell r="A15">
            <v>2009</v>
          </cell>
          <cell r="B15" t="str">
            <v>0630205</v>
          </cell>
          <cell r="C15" t="str">
            <v>Informatique</v>
          </cell>
          <cell r="D15" t="str">
            <v>0632</v>
          </cell>
          <cell r="E15" t="str">
            <v>Gestion</v>
          </cell>
          <cell r="F15" t="str">
            <v>Classique</v>
          </cell>
          <cell r="G15">
            <v>6</v>
          </cell>
          <cell r="H15" t="str">
            <v>L3</v>
          </cell>
          <cell r="I15" t="str">
            <v>Licence</v>
          </cell>
          <cell r="J15" t="str">
            <v>CM</v>
          </cell>
          <cell r="K15">
            <v>1</v>
          </cell>
          <cell r="L15" t="str">
            <v>Sorbonne</v>
          </cell>
          <cell r="M15">
            <v>18</v>
          </cell>
          <cell r="N15">
            <v>27</v>
          </cell>
        </row>
        <row r="16">
          <cell r="A16">
            <v>2009</v>
          </cell>
          <cell r="B16" t="str">
            <v>0630205</v>
          </cell>
          <cell r="C16" t="str">
            <v>Informatique</v>
          </cell>
          <cell r="D16" t="str">
            <v>0636</v>
          </cell>
          <cell r="E16" t="str">
            <v>Gestion Finances</v>
          </cell>
          <cell r="F16" t="str">
            <v>Classique</v>
          </cell>
          <cell r="G16">
            <v>6</v>
          </cell>
          <cell r="H16" t="str">
            <v>L3</v>
          </cell>
          <cell r="I16" t="str">
            <v>Licence</v>
          </cell>
          <cell r="J16" t="str">
            <v>TD</v>
          </cell>
          <cell r="K16">
            <v>1</v>
          </cell>
          <cell r="L16" t="str">
            <v>Sorbonne</v>
          </cell>
          <cell r="M16">
            <v>36</v>
          </cell>
          <cell r="N16">
            <v>36</v>
          </cell>
        </row>
        <row r="17">
          <cell r="A17">
            <v>2009</v>
          </cell>
          <cell r="B17" t="str">
            <v>0643505</v>
          </cell>
          <cell r="C17" t="str">
            <v>Informatique</v>
          </cell>
          <cell r="D17" t="str">
            <v>0642</v>
          </cell>
          <cell r="E17" t="str">
            <v>Gestion</v>
          </cell>
          <cell r="F17" t="str">
            <v>Classique</v>
          </cell>
          <cell r="G17">
            <v>6</v>
          </cell>
          <cell r="H17" t="str">
            <v>M1</v>
          </cell>
          <cell r="I17" t="str">
            <v>Master</v>
          </cell>
          <cell r="J17" t="str">
            <v>CM</v>
          </cell>
          <cell r="K17">
            <v>2</v>
          </cell>
          <cell r="L17" t="str">
            <v>Sorbonne</v>
          </cell>
          <cell r="M17">
            <v>24</v>
          </cell>
          <cell r="N17">
            <v>36</v>
          </cell>
        </row>
        <row r="18">
          <cell r="A18">
            <v>2009</v>
          </cell>
          <cell r="B18" t="str">
            <v>0643505</v>
          </cell>
          <cell r="C18" t="str">
            <v>Informatique</v>
          </cell>
          <cell r="D18" t="str">
            <v>0642</v>
          </cell>
          <cell r="E18" t="str">
            <v>Gestion</v>
          </cell>
          <cell r="F18" t="str">
            <v>Classique</v>
          </cell>
          <cell r="G18">
            <v>6</v>
          </cell>
          <cell r="H18" t="str">
            <v>M1</v>
          </cell>
          <cell r="I18" t="str">
            <v>Master</v>
          </cell>
          <cell r="J18" t="str">
            <v>TD</v>
          </cell>
          <cell r="K18">
            <v>2</v>
          </cell>
          <cell r="L18" t="str">
            <v>Sorbonne</v>
          </cell>
          <cell r="M18">
            <v>36</v>
          </cell>
          <cell r="N18">
            <v>36</v>
          </cell>
        </row>
        <row r="19">
          <cell r="A19">
            <v>2009</v>
          </cell>
          <cell r="B19" t="str">
            <v>27420607</v>
          </cell>
          <cell r="C19" t="str">
            <v>Technologies coopératives</v>
          </cell>
          <cell r="D19" t="str">
            <v>2742</v>
          </cell>
          <cell r="E19" t="str">
            <v>MIAGE</v>
          </cell>
          <cell r="F19" t="str">
            <v>Classique</v>
          </cell>
          <cell r="G19">
            <v>27</v>
          </cell>
          <cell r="H19" t="str">
            <v>M1</v>
          </cell>
          <cell r="I19" t="str">
            <v>Master</v>
          </cell>
          <cell r="J19" t="str">
            <v>CM</v>
          </cell>
          <cell r="K19">
            <v>2</v>
          </cell>
          <cell r="L19" t="str">
            <v>PMF</v>
          </cell>
          <cell r="M19">
            <v>15</v>
          </cell>
          <cell r="N19">
            <v>22.5</v>
          </cell>
        </row>
        <row r="20">
          <cell r="A20">
            <v>2009</v>
          </cell>
          <cell r="B20" t="str">
            <v>27420607</v>
          </cell>
          <cell r="C20" t="str">
            <v>Technologies coopératives</v>
          </cell>
          <cell r="D20" t="str">
            <v>2742</v>
          </cell>
          <cell r="E20" t="str">
            <v>MIAGE</v>
          </cell>
          <cell r="F20" t="str">
            <v>Classique</v>
          </cell>
          <cell r="G20">
            <v>27</v>
          </cell>
          <cell r="H20" t="str">
            <v>M1</v>
          </cell>
          <cell r="I20" t="str">
            <v>Master</v>
          </cell>
          <cell r="J20" t="str">
            <v>TD</v>
          </cell>
          <cell r="K20">
            <v>2</v>
          </cell>
          <cell r="L20" t="str">
            <v>PMF</v>
          </cell>
          <cell r="M20">
            <v>15</v>
          </cell>
          <cell r="N20">
            <v>15</v>
          </cell>
        </row>
        <row r="21">
          <cell r="A21">
            <v>2009</v>
          </cell>
          <cell r="B21" t="str">
            <v>27570205</v>
          </cell>
          <cell r="C21" t="str">
            <v>Ingénierie des systèmes à base de services</v>
          </cell>
          <cell r="D21" t="str">
            <v>2757</v>
          </cell>
          <cell r="E21" t="str">
            <v>SID</v>
          </cell>
          <cell r="F21" t="str">
            <v>Classique</v>
          </cell>
          <cell r="G21">
            <v>27</v>
          </cell>
          <cell r="H21" t="str">
            <v>M2</v>
          </cell>
          <cell r="I21" t="str">
            <v>Master</v>
          </cell>
          <cell r="J21" t="str">
            <v>CM</v>
          </cell>
          <cell r="K21">
            <v>2</v>
          </cell>
          <cell r="L21" t="str">
            <v>MSE</v>
          </cell>
          <cell r="M21">
            <v>11</v>
          </cell>
          <cell r="N21">
            <v>16.5</v>
          </cell>
        </row>
        <row r="22">
          <cell r="A22">
            <v>2009</v>
          </cell>
          <cell r="B22" t="str">
            <v>274A0405</v>
          </cell>
          <cell r="C22" t="str">
            <v>Technologies coopératives</v>
          </cell>
          <cell r="D22" t="str">
            <v>274A</v>
          </cell>
          <cell r="E22" t="str">
            <v>MIAGE</v>
          </cell>
          <cell r="F22" t="str">
            <v>Apprentissage</v>
          </cell>
          <cell r="G22">
            <v>27</v>
          </cell>
          <cell r="H22" t="str">
            <v>M1</v>
          </cell>
          <cell r="I22" t="str">
            <v>Master</v>
          </cell>
          <cell r="J22" t="str">
            <v>CM</v>
          </cell>
          <cell r="K22">
            <v>2</v>
          </cell>
          <cell r="L22" t="str">
            <v>PMF</v>
          </cell>
          <cell r="M22">
            <v>15</v>
          </cell>
          <cell r="N22">
            <v>22.5</v>
          </cell>
        </row>
        <row r="23">
          <cell r="A23">
            <v>2009</v>
          </cell>
          <cell r="B23" t="str">
            <v>274A0405</v>
          </cell>
          <cell r="C23" t="str">
            <v>Technologies coopératives</v>
          </cell>
          <cell r="D23" t="str">
            <v>274A</v>
          </cell>
          <cell r="E23" t="str">
            <v>MIAGE</v>
          </cell>
          <cell r="F23" t="str">
            <v>Apprentissage</v>
          </cell>
          <cell r="G23">
            <v>27</v>
          </cell>
          <cell r="H23" t="str">
            <v>M1</v>
          </cell>
          <cell r="I23" t="str">
            <v>Master</v>
          </cell>
          <cell r="J23" t="str">
            <v>TD</v>
          </cell>
          <cell r="K23">
            <v>2</v>
          </cell>
          <cell r="L23" t="str">
            <v>PMF</v>
          </cell>
          <cell r="M23">
            <v>15</v>
          </cell>
          <cell r="N23">
            <v>15</v>
          </cell>
        </row>
        <row r="24">
          <cell r="A24">
            <v>2010</v>
          </cell>
          <cell r="B24" t="str">
            <v>0630205</v>
          </cell>
          <cell r="C24" t="str">
            <v>Informatique</v>
          </cell>
          <cell r="D24" t="str">
            <v>0632</v>
          </cell>
          <cell r="E24" t="str">
            <v>Gestion</v>
          </cell>
          <cell r="F24" t="str">
            <v>Classique</v>
          </cell>
          <cell r="G24">
            <v>6</v>
          </cell>
          <cell r="H24" t="str">
            <v>L3</v>
          </cell>
          <cell r="I24" t="str">
            <v>Licence</v>
          </cell>
          <cell r="J24" t="str">
            <v>CM</v>
          </cell>
          <cell r="K24">
            <v>1</v>
          </cell>
          <cell r="L24" t="str">
            <v>Sorbonne</v>
          </cell>
          <cell r="M24">
            <v>18</v>
          </cell>
          <cell r="N24">
            <v>27</v>
          </cell>
        </row>
        <row r="25">
          <cell r="A25">
            <v>2010</v>
          </cell>
          <cell r="B25" t="str">
            <v>0630205</v>
          </cell>
          <cell r="C25" t="str">
            <v>Informatique</v>
          </cell>
          <cell r="D25" t="str">
            <v>0636</v>
          </cell>
          <cell r="E25" t="str">
            <v>Gestion Finances</v>
          </cell>
          <cell r="F25" t="str">
            <v>Classique</v>
          </cell>
          <cell r="G25">
            <v>6</v>
          </cell>
          <cell r="H25" t="str">
            <v>L3</v>
          </cell>
          <cell r="I25" t="str">
            <v>Licence</v>
          </cell>
          <cell r="J25" t="str">
            <v>TD</v>
          </cell>
          <cell r="K25">
            <v>1</v>
          </cell>
          <cell r="L25" t="str">
            <v>Sorbonne</v>
          </cell>
          <cell r="M25">
            <v>36</v>
          </cell>
          <cell r="N25">
            <v>36</v>
          </cell>
        </row>
        <row r="26">
          <cell r="A26">
            <v>2010</v>
          </cell>
          <cell r="B26" t="str">
            <v>0643505</v>
          </cell>
          <cell r="C26" t="str">
            <v>Informatique</v>
          </cell>
          <cell r="D26" t="str">
            <v>0642</v>
          </cell>
          <cell r="E26" t="str">
            <v>Gestion</v>
          </cell>
          <cell r="F26" t="str">
            <v>Classique</v>
          </cell>
          <cell r="G26">
            <v>6</v>
          </cell>
          <cell r="H26" t="str">
            <v>M1</v>
          </cell>
          <cell r="I26" t="str">
            <v>Master</v>
          </cell>
          <cell r="J26" t="str">
            <v>CM</v>
          </cell>
          <cell r="K26">
            <v>2</v>
          </cell>
          <cell r="L26" t="str">
            <v>Sorbonne</v>
          </cell>
          <cell r="M26">
            <v>24</v>
          </cell>
          <cell r="N26">
            <v>36</v>
          </cell>
        </row>
        <row r="27">
          <cell r="A27">
            <v>2010</v>
          </cell>
          <cell r="B27" t="str">
            <v>0643505</v>
          </cell>
          <cell r="C27" t="str">
            <v>Informatique</v>
          </cell>
          <cell r="D27" t="str">
            <v>0642</v>
          </cell>
          <cell r="E27" t="str">
            <v>Gestion</v>
          </cell>
          <cell r="F27" t="str">
            <v>Classique</v>
          </cell>
          <cell r="G27">
            <v>6</v>
          </cell>
          <cell r="H27" t="str">
            <v>M1</v>
          </cell>
          <cell r="I27" t="str">
            <v>Master</v>
          </cell>
          <cell r="J27" t="str">
            <v>TD</v>
          </cell>
          <cell r="K27">
            <v>2</v>
          </cell>
          <cell r="L27" t="str">
            <v>Sorbonne</v>
          </cell>
          <cell r="M27">
            <v>36</v>
          </cell>
          <cell r="N27">
            <v>36</v>
          </cell>
        </row>
        <row r="28">
          <cell r="A28">
            <v>2010</v>
          </cell>
          <cell r="B28" t="str">
            <v>27420210</v>
          </cell>
          <cell r="C28" t="str">
            <v>Coopération et ubiquité</v>
          </cell>
          <cell r="D28" t="str">
            <v>2742</v>
          </cell>
          <cell r="E28" t="str">
            <v>MIAGE</v>
          </cell>
          <cell r="F28" t="str">
            <v>Classique</v>
          </cell>
          <cell r="G28">
            <v>27</v>
          </cell>
          <cell r="H28" t="str">
            <v>M1</v>
          </cell>
          <cell r="I28" t="str">
            <v>Master</v>
          </cell>
          <cell r="J28" t="str">
            <v>CM</v>
          </cell>
          <cell r="K28">
            <v>2</v>
          </cell>
          <cell r="L28" t="str">
            <v>PMF</v>
          </cell>
          <cell r="M28">
            <v>15</v>
          </cell>
          <cell r="N28">
            <v>22.5</v>
          </cell>
        </row>
        <row r="29">
          <cell r="A29">
            <v>2010</v>
          </cell>
          <cell r="B29" t="str">
            <v>27420210</v>
          </cell>
          <cell r="C29" t="str">
            <v>Coopération et ubiquité</v>
          </cell>
          <cell r="D29" t="str">
            <v>2742</v>
          </cell>
          <cell r="E29" t="str">
            <v>MIAGE</v>
          </cell>
          <cell r="F29" t="str">
            <v>Classique</v>
          </cell>
          <cell r="G29">
            <v>27</v>
          </cell>
          <cell r="H29" t="str">
            <v>M1</v>
          </cell>
          <cell r="I29" t="str">
            <v>Master</v>
          </cell>
          <cell r="J29" t="str">
            <v>TD</v>
          </cell>
          <cell r="K29">
            <v>2</v>
          </cell>
          <cell r="L29" t="str">
            <v>PMF</v>
          </cell>
          <cell r="M29">
            <v>15</v>
          </cell>
          <cell r="N29">
            <v>15</v>
          </cell>
        </row>
        <row r="30">
          <cell r="A30">
            <v>2010</v>
          </cell>
          <cell r="B30" t="str">
            <v>27570205</v>
          </cell>
          <cell r="C30" t="str">
            <v>Ingénierie des systèmes à base de services</v>
          </cell>
          <cell r="D30" t="str">
            <v>2757</v>
          </cell>
          <cell r="E30" t="str">
            <v>SID</v>
          </cell>
          <cell r="F30" t="str">
            <v>Classique</v>
          </cell>
          <cell r="G30">
            <v>27</v>
          </cell>
          <cell r="H30" t="str">
            <v>M2</v>
          </cell>
          <cell r="I30" t="str">
            <v>Master</v>
          </cell>
          <cell r="J30" t="str">
            <v>CM</v>
          </cell>
          <cell r="K30">
            <v>2</v>
          </cell>
          <cell r="L30" t="str">
            <v>MSE</v>
          </cell>
          <cell r="M30">
            <v>9</v>
          </cell>
          <cell r="N30">
            <v>13.5</v>
          </cell>
        </row>
        <row r="31">
          <cell r="A31">
            <v>2010</v>
          </cell>
          <cell r="B31" t="str">
            <v>274A0210</v>
          </cell>
          <cell r="C31" t="str">
            <v>Coopération et ubiquité</v>
          </cell>
          <cell r="D31" t="str">
            <v>274A</v>
          </cell>
          <cell r="E31" t="str">
            <v>MIAGE</v>
          </cell>
          <cell r="F31" t="str">
            <v>Apprentissage</v>
          </cell>
          <cell r="G31">
            <v>27</v>
          </cell>
          <cell r="H31" t="str">
            <v>M1</v>
          </cell>
          <cell r="I31" t="str">
            <v>Master</v>
          </cell>
          <cell r="J31" t="str">
            <v>CM</v>
          </cell>
          <cell r="K31">
            <v>2</v>
          </cell>
          <cell r="L31" t="str">
            <v>PMF</v>
          </cell>
          <cell r="M31">
            <v>15</v>
          </cell>
          <cell r="N31">
            <v>22.5</v>
          </cell>
        </row>
        <row r="32">
          <cell r="A32">
            <v>2010</v>
          </cell>
          <cell r="B32" t="str">
            <v>274A0210</v>
          </cell>
          <cell r="C32" t="str">
            <v>Coopération et ubiquité</v>
          </cell>
          <cell r="D32" t="str">
            <v>274A</v>
          </cell>
          <cell r="E32" t="str">
            <v>MIAGE</v>
          </cell>
          <cell r="F32" t="str">
            <v>Apprentissage</v>
          </cell>
          <cell r="G32">
            <v>27</v>
          </cell>
          <cell r="H32" t="str">
            <v>M1</v>
          </cell>
          <cell r="I32" t="str">
            <v>Master</v>
          </cell>
          <cell r="J32" t="str">
            <v>TD</v>
          </cell>
          <cell r="K32">
            <v>2</v>
          </cell>
          <cell r="L32" t="str">
            <v>PMF</v>
          </cell>
          <cell r="M32">
            <v>15</v>
          </cell>
          <cell r="N32">
            <v>15</v>
          </cell>
        </row>
        <row r="33">
          <cell r="A33">
            <v>2011</v>
          </cell>
          <cell r="B33" t="str">
            <v>0630205</v>
          </cell>
          <cell r="C33" t="str">
            <v>Informatique</v>
          </cell>
          <cell r="D33" t="str">
            <v>0632</v>
          </cell>
          <cell r="E33" t="str">
            <v>Gestion</v>
          </cell>
          <cell r="F33" t="str">
            <v>Classique</v>
          </cell>
          <cell r="G33">
            <v>6</v>
          </cell>
          <cell r="H33" t="str">
            <v>L3</v>
          </cell>
          <cell r="I33" t="str">
            <v>Licence</v>
          </cell>
          <cell r="J33" t="str">
            <v>CM</v>
          </cell>
          <cell r="K33">
            <v>1</v>
          </cell>
          <cell r="L33" t="str">
            <v>Sorbonne</v>
          </cell>
          <cell r="M33">
            <v>18</v>
          </cell>
          <cell r="N33">
            <v>27</v>
          </cell>
        </row>
        <row r="34">
          <cell r="A34">
            <v>2011</v>
          </cell>
          <cell r="B34" t="str">
            <v>0630205</v>
          </cell>
          <cell r="C34" t="str">
            <v>Informatique</v>
          </cell>
          <cell r="D34" t="str">
            <v>0636</v>
          </cell>
          <cell r="E34" t="str">
            <v>Gestion Finances</v>
          </cell>
          <cell r="F34" t="str">
            <v>Classique</v>
          </cell>
          <cell r="G34">
            <v>6</v>
          </cell>
          <cell r="H34" t="str">
            <v>L3</v>
          </cell>
          <cell r="I34" t="str">
            <v>Licence</v>
          </cell>
          <cell r="J34" t="str">
            <v>TD</v>
          </cell>
          <cell r="K34">
            <v>1</v>
          </cell>
          <cell r="L34" t="str">
            <v>Sorbonne</v>
          </cell>
          <cell r="M34">
            <v>36</v>
          </cell>
          <cell r="N34">
            <v>36</v>
          </cell>
        </row>
        <row r="35">
          <cell r="A35">
            <v>2011</v>
          </cell>
          <cell r="B35" t="str">
            <v>0643505</v>
          </cell>
          <cell r="C35" t="str">
            <v>Informatique</v>
          </cell>
          <cell r="D35" t="str">
            <v>0642</v>
          </cell>
          <cell r="E35" t="str">
            <v>Gestion</v>
          </cell>
          <cell r="F35" t="str">
            <v>Classique</v>
          </cell>
          <cell r="G35">
            <v>6</v>
          </cell>
          <cell r="H35" t="str">
            <v>M1</v>
          </cell>
          <cell r="I35" t="str">
            <v>Master</v>
          </cell>
          <cell r="J35" t="str">
            <v>CM</v>
          </cell>
          <cell r="K35">
            <v>2</v>
          </cell>
          <cell r="L35" t="str">
            <v>Sorbonne</v>
          </cell>
          <cell r="M35">
            <v>39</v>
          </cell>
          <cell r="N35">
            <v>58.5</v>
          </cell>
        </row>
        <row r="36">
          <cell r="A36">
            <v>2011</v>
          </cell>
          <cell r="B36" t="str">
            <v>0643505</v>
          </cell>
          <cell r="C36" t="str">
            <v>Informatique</v>
          </cell>
          <cell r="D36" t="str">
            <v>0642</v>
          </cell>
          <cell r="E36" t="str">
            <v>Gestion</v>
          </cell>
          <cell r="F36" t="str">
            <v>Classique</v>
          </cell>
          <cell r="G36">
            <v>6</v>
          </cell>
          <cell r="H36" t="str">
            <v>M1</v>
          </cell>
          <cell r="I36" t="str">
            <v>Master</v>
          </cell>
          <cell r="J36" t="str">
            <v>TD</v>
          </cell>
          <cell r="K36">
            <v>2</v>
          </cell>
          <cell r="L36" t="str">
            <v>Sorbonne</v>
          </cell>
          <cell r="M36">
            <v>36</v>
          </cell>
          <cell r="N36">
            <v>36</v>
          </cell>
        </row>
        <row r="37">
          <cell r="A37">
            <v>2011</v>
          </cell>
          <cell r="B37" t="str">
            <v>2735305</v>
          </cell>
          <cell r="C37" t="str">
            <v>Programmation OO avancée</v>
          </cell>
          <cell r="D37" t="str">
            <v>2732</v>
          </cell>
          <cell r="E37" t="str">
            <v>MIAGE</v>
          </cell>
          <cell r="F37" t="str">
            <v>Classique</v>
          </cell>
          <cell r="G37">
            <v>27</v>
          </cell>
          <cell r="H37" t="str">
            <v>L3</v>
          </cell>
          <cell r="I37" t="str">
            <v>Licence</v>
          </cell>
          <cell r="J37" t="str">
            <v>CM</v>
          </cell>
          <cell r="K37">
            <v>1</v>
          </cell>
          <cell r="L37" t="str">
            <v>PMF</v>
          </cell>
          <cell r="M37">
            <v>15</v>
          </cell>
          <cell r="N37">
            <v>22.5</v>
          </cell>
        </row>
        <row r="38">
          <cell r="A38">
            <v>2011</v>
          </cell>
          <cell r="B38" t="str">
            <v>2735305</v>
          </cell>
          <cell r="C38" t="str">
            <v>Programmation OO avancée</v>
          </cell>
          <cell r="D38" t="str">
            <v>2732</v>
          </cell>
          <cell r="E38" t="str">
            <v>MIAGE</v>
          </cell>
          <cell r="F38" t="str">
            <v>Classique</v>
          </cell>
          <cell r="G38">
            <v>27</v>
          </cell>
          <cell r="H38" t="str">
            <v>L3</v>
          </cell>
          <cell r="I38" t="str">
            <v>Licence</v>
          </cell>
          <cell r="J38" t="str">
            <v>TD</v>
          </cell>
          <cell r="K38">
            <v>1</v>
          </cell>
          <cell r="L38" t="str">
            <v>PMF</v>
          </cell>
          <cell r="M38">
            <v>15</v>
          </cell>
          <cell r="N38">
            <v>15</v>
          </cell>
        </row>
        <row r="39">
          <cell r="A39">
            <v>2011</v>
          </cell>
          <cell r="B39" t="str">
            <v>27420210</v>
          </cell>
          <cell r="C39" t="str">
            <v>Coopération et ubiquité</v>
          </cell>
          <cell r="D39" t="str">
            <v>2742</v>
          </cell>
          <cell r="E39" t="str">
            <v>MIAGE</v>
          </cell>
          <cell r="F39" t="str">
            <v>Classique</v>
          </cell>
          <cell r="G39">
            <v>27</v>
          </cell>
          <cell r="H39" t="str">
            <v>M1</v>
          </cell>
          <cell r="I39" t="str">
            <v>Master</v>
          </cell>
          <cell r="J39" t="str">
            <v>CM</v>
          </cell>
          <cell r="K39">
            <v>2</v>
          </cell>
          <cell r="L39" t="str">
            <v>PMF</v>
          </cell>
          <cell r="M39">
            <v>15</v>
          </cell>
          <cell r="N39">
            <v>22.5</v>
          </cell>
        </row>
        <row r="40">
          <cell r="A40">
            <v>2011</v>
          </cell>
          <cell r="B40" t="str">
            <v>27420210</v>
          </cell>
          <cell r="C40" t="str">
            <v>Coopération et ubiquité</v>
          </cell>
          <cell r="D40" t="str">
            <v>2742</v>
          </cell>
          <cell r="E40" t="str">
            <v>MIAGE</v>
          </cell>
          <cell r="F40" t="str">
            <v>Classique</v>
          </cell>
          <cell r="G40">
            <v>27</v>
          </cell>
          <cell r="H40" t="str">
            <v>M1</v>
          </cell>
          <cell r="I40" t="str">
            <v>Master</v>
          </cell>
          <cell r="J40" t="str">
            <v>TD</v>
          </cell>
          <cell r="K40">
            <v>2</v>
          </cell>
          <cell r="L40" t="str">
            <v>PMF</v>
          </cell>
          <cell r="M40">
            <v>15</v>
          </cell>
          <cell r="N40">
            <v>15</v>
          </cell>
        </row>
        <row r="41">
          <cell r="A41">
            <v>2011</v>
          </cell>
          <cell r="B41" t="str">
            <v>27570205</v>
          </cell>
          <cell r="C41" t="str">
            <v>Ingénierie des systèmes à base de services</v>
          </cell>
          <cell r="D41" t="str">
            <v>2757</v>
          </cell>
          <cell r="E41" t="str">
            <v>SID</v>
          </cell>
          <cell r="F41" t="str">
            <v>Classique</v>
          </cell>
          <cell r="G41">
            <v>27</v>
          </cell>
          <cell r="H41" t="str">
            <v>M2</v>
          </cell>
          <cell r="I41" t="str">
            <v>Master</v>
          </cell>
          <cell r="J41" t="str">
            <v>CM</v>
          </cell>
          <cell r="K41">
            <v>2</v>
          </cell>
          <cell r="L41" t="str">
            <v>MSE</v>
          </cell>
          <cell r="M41">
            <v>9</v>
          </cell>
          <cell r="N41">
            <v>13.5</v>
          </cell>
        </row>
        <row r="42">
          <cell r="A42">
            <v>2011</v>
          </cell>
          <cell r="B42" t="str">
            <v>274A0210</v>
          </cell>
          <cell r="C42" t="str">
            <v>Coopération et ubiquité</v>
          </cell>
          <cell r="D42" t="str">
            <v>274A</v>
          </cell>
          <cell r="E42" t="str">
            <v>MIAGE</v>
          </cell>
          <cell r="F42" t="str">
            <v>Apprentissage</v>
          </cell>
          <cell r="G42">
            <v>27</v>
          </cell>
          <cell r="H42" t="str">
            <v>M1</v>
          </cell>
          <cell r="I42" t="str">
            <v>Master</v>
          </cell>
          <cell r="J42" t="str">
            <v>CM</v>
          </cell>
          <cell r="K42">
            <v>2</v>
          </cell>
          <cell r="L42" t="str">
            <v>PMF</v>
          </cell>
          <cell r="M42">
            <v>15</v>
          </cell>
          <cell r="N42">
            <v>22.5</v>
          </cell>
        </row>
        <row r="43">
          <cell r="A43">
            <v>2011</v>
          </cell>
          <cell r="B43" t="str">
            <v>274A0210</v>
          </cell>
          <cell r="C43" t="str">
            <v>Coopération et ubiquité</v>
          </cell>
          <cell r="D43" t="str">
            <v>274A</v>
          </cell>
          <cell r="E43" t="str">
            <v>MIAGE</v>
          </cell>
          <cell r="F43" t="str">
            <v>Apprentissage</v>
          </cell>
          <cell r="G43">
            <v>27</v>
          </cell>
          <cell r="H43" t="str">
            <v>M1</v>
          </cell>
          <cell r="I43" t="str">
            <v>Master</v>
          </cell>
          <cell r="J43" t="str">
            <v>TD</v>
          </cell>
          <cell r="K43">
            <v>2</v>
          </cell>
          <cell r="L43" t="str">
            <v>PMF</v>
          </cell>
          <cell r="M43">
            <v>15</v>
          </cell>
          <cell r="N43">
            <v>15</v>
          </cell>
        </row>
        <row r="44">
          <cell r="A44">
            <v>2012</v>
          </cell>
          <cell r="B44" t="str">
            <v>0630205</v>
          </cell>
          <cell r="C44" t="str">
            <v>Informatique</v>
          </cell>
          <cell r="D44" t="str">
            <v>0632</v>
          </cell>
          <cell r="E44" t="str">
            <v>Gestion</v>
          </cell>
          <cell r="F44" t="str">
            <v>Classique</v>
          </cell>
          <cell r="G44">
            <v>6</v>
          </cell>
          <cell r="H44" t="str">
            <v>L3</v>
          </cell>
          <cell r="I44" t="str">
            <v>Licence</v>
          </cell>
          <cell r="J44" t="str">
            <v>CM</v>
          </cell>
          <cell r="K44">
            <v>1</v>
          </cell>
          <cell r="L44" t="str">
            <v>Sorbonne</v>
          </cell>
          <cell r="M44">
            <v>18</v>
          </cell>
          <cell r="N44">
            <v>27</v>
          </cell>
        </row>
        <row r="45">
          <cell r="A45">
            <v>2012</v>
          </cell>
          <cell r="B45" t="str">
            <v>0630205</v>
          </cell>
          <cell r="C45" t="str">
            <v>Informatique</v>
          </cell>
          <cell r="D45" t="str">
            <v>0636</v>
          </cell>
          <cell r="E45" t="str">
            <v>Gestion Finances</v>
          </cell>
          <cell r="F45" t="str">
            <v>Classique</v>
          </cell>
          <cell r="G45">
            <v>6</v>
          </cell>
          <cell r="H45" t="str">
            <v>L3</v>
          </cell>
          <cell r="I45" t="str">
            <v>Licence</v>
          </cell>
          <cell r="J45" t="str">
            <v>TD</v>
          </cell>
          <cell r="K45">
            <v>1</v>
          </cell>
          <cell r="L45" t="str">
            <v>Sorbonne</v>
          </cell>
          <cell r="M45">
            <v>36</v>
          </cell>
          <cell r="N45">
            <v>36</v>
          </cell>
        </row>
        <row r="46">
          <cell r="A46">
            <v>2012</v>
          </cell>
          <cell r="B46" t="str">
            <v>0643505</v>
          </cell>
          <cell r="C46" t="str">
            <v>Informatique</v>
          </cell>
          <cell r="D46" t="str">
            <v>0642</v>
          </cell>
          <cell r="E46" t="str">
            <v>Gestion</v>
          </cell>
          <cell r="F46" t="str">
            <v>Classique</v>
          </cell>
          <cell r="G46">
            <v>6</v>
          </cell>
          <cell r="H46" t="str">
            <v>M1</v>
          </cell>
          <cell r="I46" t="str">
            <v>Master</v>
          </cell>
          <cell r="J46" t="str">
            <v>CM</v>
          </cell>
          <cell r="K46">
            <v>2</v>
          </cell>
          <cell r="L46" t="str">
            <v>Sorbonne</v>
          </cell>
          <cell r="M46">
            <v>39</v>
          </cell>
          <cell r="N46">
            <v>58.5</v>
          </cell>
        </row>
        <row r="47">
          <cell r="A47">
            <v>2012</v>
          </cell>
          <cell r="B47" t="str">
            <v>0643505</v>
          </cell>
          <cell r="C47" t="str">
            <v>Informatique</v>
          </cell>
          <cell r="D47" t="str">
            <v>0642</v>
          </cell>
          <cell r="E47" t="str">
            <v>Gestion</v>
          </cell>
          <cell r="F47" t="str">
            <v>Classique</v>
          </cell>
          <cell r="G47">
            <v>6</v>
          </cell>
          <cell r="H47" t="str">
            <v>M1</v>
          </cell>
          <cell r="I47" t="str">
            <v>Master</v>
          </cell>
          <cell r="J47" t="str">
            <v>TD</v>
          </cell>
          <cell r="K47">
            <v>2</v>
          </cell>
          <cell r="L47" t="str">
            <v>Sorbonne</v>
          </cell>
          <cell r="M47">
            <v>36</v>
          </cell>
          <cell r="N47">
            <v>36</v>
          </cell>
        </row>
        <row r="48">
          <cell r="A48">
            <v>2012</v>
          </cell>
          <cell r="B48" t="str">
            <v>2735305</v>
          </cell>
          <cell r="C48" t="str">
            <v>Programmation OO avancée</v>
          </cell>
          <cell r="D48" t="str">
            <v>2732</v>
          </cell>
          <cell r="E48" t="str">
            <v>MIAGE</v>
          </cell>
          <cell r="F48" t="str">
            <v>Classique</v>
          </cell>
          <cell r="G48">
            <v>27</v>
          </cell>
          <cell r="H48" t="str">
            <v>L3</v>
          </cell>
          <cell r="I48" t="str">
            <v>Licence</v>
          </cell>
          <cell r="J48" t="str">
            <v>CM</v>
          </cell>
          <cell r="K48">
            <v>1</v>
          </cell>
          <cell r="L48" t="str">
            <v>PMF</v>
          </cell>
          <cell r="M48">
            <v>15</v>
          </cell>
          <cell r="N48">
            <v>22.5</v>
          </cell>
        </row>
        <row r="49">
          <cell r="A49">
            <v>2012</v>
          </cell>
          <cell r="B49" t="str">
            <v>2735305</v>
          </cell>
          <cell r="C49" t="str">
            <v>Programmation OO avancée</v>
          </cell>
          <cell r="D49" t="str">
            <v>2732</v>
          </cell>
          <cell r="E49" t="str">
            <v>MIAGE</v>
          </cell>
          <cell r="F49" t="str">
            <v>Classique</v>
          </cell>
          <cell r="G49">
            <v>27</v>
          </cell>
          <cell r="H49" t="str">
            <v>L3</v>
          </cell>
          <cell r="I49" t="str">
            <v>Licence</v>
          </cell>
          <cell r="J49" t="str">
            <v>TD</v>
          </cell>
          <cell r="K49">
            <v>1</v>
          </cell>
          <cell r="L49" t="str">
            <v>PMF</v>
          </cell>
          <cell r="M49">
            <v>15</v>
          </cell>
          <cell r="N49">
            <v>15</v>
          </cell>
        </row>
        <row r="50">
          <cell r="A50">
            <v>2012</v>
          </cell>
          <cell r="B50" t="str">
            <v>27420210</v>
          </cell>
          <cell r="C50" t="str">
            <v>Coopération et ubiquité</v>
          </cell>
          <cell r="D50" t="str">
            <v>2742</v>
          </cell>
          <cell r="E50" t="str">
            <v>MIAGE</v>
          </cell>
          <cell r="F50" t="str">
            <v>Classique</v>
          </cell>
          <cell r="G50">
            <v>27</v>
          </cell>
          <cell r="H50" t="str">
            <v>M1</v>
          </cell>
          <cell r="I50" t="str">
            <v>Master</v>
          </cell>
          <cell r="J50" t="str">
            <v>CM</v>
          </cell>
          <cell r="K50">
            <v>2</v>
          </cell>
          <cell r="L50" t="str">
            <v>PMF</v>
          </cell>
          <cell r="M50">
            <v>15</v>
          </cell>
          <cell r="N50">
            <v>22.5</v>
          </cell>
        </row>
        <row r="51">
          <cell r="A51">
            <v>2012</v>
          </cell>
          <cell r="B51" t="str">
            <v>27420210</v>
          </cell>
          <cell r="C51" t="str">
            <v>Coopération et ubiquité</v>
          </cell>
          <cell r="D51" t="str">
            <v>2742</v>
          </cell>
          <cell r="E51" t="str">
            <v>MIAGE</v>
          </cell>
          <cell r="F51" t="str">
            <v>Classique</v>
          </cell>
          <cell r="G51">
            <v>27</v>
          </cell>
          <cell r="H51" t="str">
            <v>M1</v>
          </cell>
          <cell r="I51" t="str">
            <v>Master</v>
          </cell>
          <cell r="J51" t="str">
            <v>TD</v>
          </cell>
          <cell r="K51">
            <v>2</v>
          </cell>
          <cell r="L51" t="str">
            <v>PMF</v>
          </cell>
          <cell r="M51">
            <v>15</v>
          </cell>
          <cell r="N51">
            <v>15</v>
          </cell>
        </row>
        <row r="52">
          <cell r="A52">
            <v>2012</v>
          </cell>
          <cell r="B52" t="str">
            <v>27570205</v>
          </cell>
          <cell r="C52" t="str">
            <v>Ingénierie des systèmes à base de services</v>
          </cell>
          <cell r="D52" t="str">
            <v>2757</v>
          </cell>
          <cell r="E52" t="str">
            <v>SID</v>
          </cell>
          <cell r="F52" t="str">
            <v>Classique</v>
          </cell>
          <cell r="G52">
            <v>27</v>
          </cell>
          <cell r="H52" t="str">
            <v>M2</v>
          </cell>
          <cell r="I52" t="str">
            <v>Master</v>
          </cell>
          <cell r="J52" t="str">
            <v>CM</v>
          </cell>
          <cell r="K52">
            <v>2</v>
          </cell>
          <cell r="L52" t="str">
            <v>MSE</v>
          </cell>
          <cell r="M52">
            <v>9</v>
          </cell>
          <cell r="N52">
            <v>13.5</v>
          </cell>
        </row>
        <row r="53">
          <cell r="A53">
            <v>2012</v>
          </cell>
          <cell r="B53" t="str">
            <v>274A0210</v>
          </cell>
          <cell r="C53" t="str">
            <v>Coopération et ubiquité</v>
          </cell>
          <cell r="D53" t="str">
            <v>274A</v>
          </cell>
          <cell r="E53" t="str">
            <v>MIAGE</v>
          </cell>
          <cell r="F53" t="str">
            <v>Apprentissage</v>
          </cell>
          <cell r="G53">
            <v>27</v>
          </cell>
          <cell r="H53" t="str">
            <v>M1</v>
          </cell>
          <cell r="I53" t="str">
            <v>Master</v>
          </cell>
          <cell r="J53" t="str">
            <v>CM</v>
          </cell>
          <cell r="K53">
            <v>2</v>
          </cell>
          <cell r="L53" t="str">
            <v>PMF</v>
          </cell>
          <cell r="M53">
            <v>15</v>
          </cell>
          <cell r="N53">
            <v>22.5</v>
          </cell>
        </row>
        <row r="54">
          <cell r="A54">
            <v>2012</v>
          </cell>
          <cell r="B54" t="str">
            <v>274A0210</v>
          </cell>
          <cell r="C54" t="str">
            <v>Coopération et ubiquité</v>
          </cell>
          <cell r="D54" t="str">
            <v>274A</v>
          </cell>
          <cell r="E54" t="str">
            <v>MIAGE</v>
          </cell>
          <cell r="F54" t="str">
            <v>Apprentissage</v>
          </cell>
          <cell r="G54">
            <v>27</v>
          </cell>
          <cell r="H54" t="str">
            <v>M1</v>
          </cell>
          <cell r="I54" t="str">
            <v>Master</v>
          </cell>
          <cell r="J54" t="str">
            <v>TD</v>
          </cell>
          <cell r="K54">
            <v>2</v>
          </cell>
          <cell r="L54" t="str">
            <v>PMF</v>
          </cell>
          <cell r="M54">
            <v>15</v>
          </cell>
          <cell r="N54">
            <v>15</v>
          </cell>
        </row>
        <row r="55">
          <cell r="A55">
            <v>2013</v>
          </cell>
          <cell r="B55" t="str">
            <v>0630205</v>
          </cell>
          <cell r="C55" t="str">
            <v>Informatique</v>
          </cell>
          <cell r="D55" t="str">
            <v>0632</v>
          </cell>
          <cell r="E55" t="str">
            <v>Gestion</v>
          </cell>
          <cell r="F55" t="str">
            <v>Classique</v>
          </cell>
          <cell r="G55">
            <v>6</v>
          </cell>
          <cell r="H55" t="str">
            <v>L3</v>
          </cell>
          <cell r="I55" t="str">
            <v>Licence</v>
          </cell>
          <cell r="J55" t="str">
            <v>CM</v>
          </cell>
          <cell r="K55">
            <v>1</v>
          </cell>
          <cell r="L55" t="str">
            <v>Sorbonne</v>
          </cell>
          <cell r="M55">
            <v>18</v>
          </cell>
          <cell r="N55">
            <v>27</v>
          </cell>
        </row>
        <row r="56">
          <cell r="A56">
            <v>2013</v>
          </cell>
          <cell r="B56" t="str">
            <v>0630205</v>
          </cell>
          <cell r="C56" t="str">
            <v>Informatique</v>
          </cell>
          <cell r="D56" t="str">
            <v>0636</v>
          </cell>
          <cell r="E56" t="str">
            <v>Gestion Finances</v>
          </cell>
          <cell r="F56" t="str">
            <v>Classique</v>
          </cell>
          <cell r="G56">
            <v>6</v>
          </cell>
          <cell r="H56" t="str">
            <v>L3</v>
          </cell>
          <cell r="I56" t="str">
            <v>Licence</v>
          </cell>
          <cell r="J56" t="str">
            <v>TD</v>
          </cell>
          <cell r="K56">
            <v>1</v>
          </cell>
          <cell r="L56" t="str">
            <v>Sorbonne</v>
          </cell>
          <cell r="M56">
            <v>33</v>
          </cell>
          <cell r="N56">
            <v>36</v>
          </cell>
        </row>
        <row r="57">
          <cell r="A57">
            <v>2013</v>
          </cell>
          <cell r="B57" t="str">
            <v>0643505</v>
          </cell>
          <cell r="C57" t="str">
            <v>Informatique</v>
          </cell>
          <cell r="D57" t="str">
            <v>0642</v>
          </cell>
          <cell r="E57" t="str">
            <v>Gestion</v>
          </cell>
          <cell r="F57" t="str">
            <v>Classique</v>
          </cell>
          <cell r="G57">
            <v>6</v>
          </cell>
          <cell r="H57" t="str">
            <v>M1</v>
          </cell>
          <cell r="I57" t="str">
            <v>Master</v>
          </cell>
          <cell r="J57" t="str">
            <v>CM</v>
          </cell>
          <cell r="K57">
            <v>2</v>
          </cell>
          <cell r="L57" t="str">
            <v>Sorbonne</v>
          </cell>
          <cell r="M57">
            <v>36</v>
          </cell>
          <cell r="N57">
            <v>54</v>
          </cell>
        </row>
        <row r="58">
          <cell r="A58">
            <v>2013</v>
          </cell>
          <cell r="B58" t="str">
            <v>0643505</v>
          </cell>
          <cell r="C58" t="str">
            <v>Informatique</v>
          </cell>
          <cell r="D58" t="str">
            <v>0642</v>
          </cell>
          <cell r="E58" t="str">
            <v>Gestion</v>
          </cell>
          <cell r="F58" t="str">
            <v>Classique</v>
          </cell>
          <cell r="G58">
            <v>6</v>
          </cell>
          <cell r="H58" t="str">
            <v>M1</v>
          </cell>
          <cell r="I58" t="str">
            <v>Master</v>
          </cell>
          <cell r="J58" t="str">
            <v>TD</v>
          </cell>
          <cell r="K58">
            <v>2</v>
          </cell>
          <cell r="L58" t="str">
            <v>Sorbonne</v>
          </cell>
          <cell r="M58">
            <v>16.5</v>
          </cell>
          <cell r="N58">
            <v>16.5</v>
          </cell>
        </row>
        <row r="59">
          <cell r="A59">
            <v>2013</v>
          </cell>
          <cell r="B59" t="str">
            <v>2735305</v>
          </cell>
          <cell r="C59" t="str">
            <v>Programmation OO avancée</v>
          </cell>
          <cell r="D59" t="str">
            <v>2732</v>
          </cell>
          <cell r="E59" t="str">
            <v>MIAGE</v>
          </cell>
          <cell r="F59" t="str">
            <v>Classique</v>
          </cell>
          <cell r="G59">
            <v>27</v>
          </cell>
          <cell r="H59" t="str">
            <v>L3</v>
          </cell>
          <cell r="I59" t="str">
            <v>Licence</v>
          </cell>
          <cell r="J59" t="str">
            <v>CM</v>
          </cell>
          <cell r="K59">
            <v>1</v>
          </cell>
          <cell r="L59" t="str">
            <v>PMF</v>
          </cell>
          <cell r="M59">
            <v>6</v>
          </cell>
          <cell r="N59">
            <v>9</v>
          </cell>
        </row>
        <row r="60">
          <cell r="A60">
            <v>2013</v>
          </cell>
          <cell r="B60" t="str">
            <v>2735305</v>
          </cell>
          <cell r="C60" t="str">
            <v>Programmation OO avancée</v>
          </cell>
          <cell r="D60" t="str">
            <v>2732</v>
          </cell>
          <cell r="E60" t="str">
            <v>MIAGE</v>
          </cell>
          <cell r="F60" t="str">
            <v>Classique</v>
          </cell>
          <cell r="G60">
            <v>27</v>
          </cell>
          <cell r="H60" t="str">
            <v>L3</v>
          </cell>
          <cell r="I60" t="str">
            <v>Licence</v>
          </cell>
          <cell r="J60" t="str">
            <v>TD</v>
          </cell>
          <cell r="K60">
            <v>1</v>
          </cell>
          <cell r="L60" t="str">
            <v>PMF</v>
          </cell>
          <cell r="M60">
            <v>9</v>
          </cell>
          <cell r="N60">
            <v>9</v>
          </cell>
        </row>
        <row r="61">
          <cell r="A61">
            <v>2013</v>
          </cell>
          <cell r="B61" t="str">
            <v>27420210</v>
          </cell>
          <cell r="C61" t="str">
            <v>Coopération et ubiquité</v>
          </cell>
          <cell r="D61" t="str">
            <v>2742</v>
          </cell>
          <cell r="E61" t="str">
            <v>MIAGE</v>
          </cell>
          <cell r="F61" t="str">
            <v>Classique</v>
          </cell>
          <cell r="G61">
            <v>27</v>
          </cell>
          <cell r="H61" t="str">
            <v>M1</v>
          </cell>
          <cell r="I61" t="str">
            <v>Master</v>
          </cell>
          <cell r="J61" t="str">
            <v>CM</v>
          </cell>
          <cell r="K61">
            <v>2</v>
          </cell>
          <cell r="L61" t="str">
            <v>PMF</v>
          </cell>
          <cell r="M61">
            <v>15</v>
          </cell>
          <cell r="N61">
            <v>22.5</v>
          </cell>
        </row>
        <row r="62">
          <cell r="A62">
            <v>2013</v>
          </cell>
          <cell r="B62" t="str">
            <v>27420210</v>
          </cell>
          <cell r="C62" t="str">
            <v>Coopération et ubiquité</v>
          </cell>
          <cell r="D62" t="str">
            <v>2742</v>
          </cell>
          <cell r="E62" t="str">
            <v>MIAGE</v>
          </cell>
          <cell r="F62" t="str">
            <v>Classique</v>
          </cell>
          <cell r="G62">
            <v>27</v>
          </cell>
          <cell r="H62" t="str">
            <v>M1</v>
          </cell>
          <cell r="I62" t="str">
            <v>Master</v>
          </cell>
          <cell r="J62" t="str">
            <v>TD</v>
          </cell>
          <cell r="K62">
            <v>2</v>
          </cell>
          <cell r="L62" t="str">
            <v>PMF</v>
          </cell>
          <cell r="M62">
            <v>15</v>
          </cell>
          <cell r="N62">
            <v>15</v>
          </cell>
        </row>
        <row r="63">
          <cell r="A63">
            <v>2013</v>
          </cell>
          <cell r="B63" t="str">
            <v>27570205</v>
          </cell>
          <cell r="C63" t="str">
            <v>Ingénierie des systèmes à base de services</v>
          </cell>
          <cell r="D63" t="str">
            <v>2757</v>
          </cell>
          <cell r="E63" t="str">
            <v>SID</v>
          </cell>
          <cell r="F63" t="str">
            <v>Classique</v>
          </cell>
          <cell r="G63">
            <v>27</v>
          </cell>
          <cell r="H63" t="str">
            <v>M2</v>
          </cell>
          <cell r="I63" t="str">
            <v>Master</v>
          </cell>
          <cell r="J63" t="str">
            <v>CM</v>
          </cell>
          <cell r="K63">
            <v>2</v>
          </cell>
          <cell r="L63" t="str">
            <v>MSE</v>
          </cell>
          <cell r="M63">
            <v>9</v>
          </cell>
          <cell r="N63">
            <v>13.5</v>
          </cell>
        </row>
        <row r="64">
          <cell r="A64">
            <v>2013</v>
          </cell>
          <cell r="B64" t="str">
            <v>274A0210</v>
          </cell>
          <cell r="C64" t="str">
            <v>Coopération et ubiquité</v>
          </cell>
          <cell r="D64" t="str">
            <v>274A</v>
          </cell>
          <cell r="E64" t="str">
            <v>MIAGE</v>
          </cell>
          <cell r="F64" t="str">
            <v>Apprentissage</v>
          </cell>
          <cell r="G64">
            <v>27</v>
          </cell>
          <cell r="H64" t="str">
            <v>M1</v>
          </cell>
          <cell r="I64" t="str">
            <v>Master</v>
          </cell>
          <cell r="J64" t="str">
            <v>CM</v>
          </cell>
          <cell r="K64">
            <v>2</v>
          </cell>
          <cell r="L64" t="str">
            <v>PMF</v>
          </cell>
          <cell r="M64">
            <v>15</v>
          </cell>
          <cell r="N64">
            <v>22.5</v>
          </cell>
        </row>
        <row r="65">
          <cell r="A65">
            <v>2013</v>
          </cell>
          <cell r="B65" t="str">
            <v>274A0210</v>
          </cell>
          <cell r="C65" t="str">
            <v>Coopération et ubiquité</v>
          </cell>
          <cell r="D65" t="str">
            <v>274A</v>
          </cell>
          <cell r="E65" t="str">
            <v>MIAGE</v>
          </cell>
          <cell r="F65" t="str">
            <v>Apprentissage</v>
          </cell>
          <cell r="G65">
            <v>27</v>
          </cell>
          <cell r="H65" t="str">
            <v>M1</v>
          </cell>
          <cell r="I65" t="str">
            <v>Master</v>
          </cell>
          <cell r="J65" t="str">
            <v>TD</v>
          </cell>
          <cell r="K65">
            <v>2</v>
          </cell>
          <cell r="L65" t="str">
            <v>PMF</v>
          </cell>
          <cell r="M65">
            <v>15</v>
          </cell>
          <cell r="N65">
            <v>15</v>
          </cell>
        </row>
        <row r="66">
          <cell r="A66">
            <v>2014</v>
          </cell>
          <cell r="B66" t="str">
            <v>0630205</v>
          </cell>
          <cell r="C66" t="str">
            <v>Informatique</v>
          </cell>
          <cell r="D66" t="str">
            <v>0632</v>
          </cell>
          <cell r="E66" t="str">
            <v>Gestion</v>
          </cell>
          <cell r="F66" t="str">
            <v>Classique</v>
          </cell>
          <cell r="G66">
            <v>6</v>
          </cell>
          <cell r="H66" t="str">
            <v>L3</v>
          </cell>
          <cell r="I66" t="str">
            <v>Licence</v>
          </cell>
          <cell r="J66" t="str">
            <v>CM</v>
          </cell>
          <cell r="K66">
            <v>1</v>
          </cell>
          <cell r="L66" t="str">
            <v>Sorbonne</v>
          </cell>
          <cell r="M66">
            <v>18</v>
          </cell>
          <cell r="N66">
            <v>27</v>
          </cell>
        </row>
        <row r="67">
          <cell r="A67">
            <v>2014</v>
          </cell>
          <cell r="B67" t="str">
            <v>0630205</v>
          </cell>
          <cell r="C67" t="str">
            <v>Informatique</v>
          </cell>
          <cell r="D67" t="str">
            <v>0636</v>
          </cell>
          <cell r="E67" t="str">
            <v>Gestion Finances</v>
          </cell>
          <cell r="F67" t="str">
            <v>Classique</v>
          </cell>
          <cell r="G67">
            <v>6</v>
          </cell>
          <cell r="H67" t="str">
            <v>L3</v>
          </cell>
          <cell r="I67" t="str">
            <v>Licence</v>
          </cell>
          <cell r="J67" t="str">
            <v>TD</v>
          </cell>
          <cell r="K67">
            <v>1</v>
          </cell>
          <cell r="L67" t="str">
            <v>Sorbonne</v>
          </cell>
          <cell r="M67">
            <v>33</v>
          </cell>
          <cell r="N67">
            <v>36</v>
          </cell>
        </row>
        <row r="68">
          <cell r="A68">
            <v>2014</v>
          </cell>
          <cell r="B68" t="str">
            <v>0643505</v>
          </cell>
          <cell r="C68" t="str">
            <v>Informatique</v>
          </cell>
          <cell r="D68" t="str">
            <v>0642</v>
          </cell>
          <cell r="E68" t="str">
            <v>Gestion</v>
          </cell>
          <cell r="F68" t="str">
            <v>Classique</v>
          </cell>
          <cell r="G68">
            <v>6</v>
          </cell>
          <cell r="H68" t="str">
            <v>M1</v>
          </cell>
          <cell r="I68" t="str">
            <v>Master</v>
          </cell>
          <cell r="J68" t="str">
            <v>CM</v>
          </cell>
          <cell r="K68">
            <v>2</v>
          </cell>
          <cell r="L68" t="str">
            <v>Sorbonne</v>
          </cell>
          <cell r="M68">
            <v>36</v>
          </cell>
          <cell r="N68">
            <v>54</v>
          </cell>
        </row>
        <row r="69">
          <cell r="A69">
            <v>2014</v>
          </cell>
          <cell r="B69" t="str">
            <v>0643505</v>
          </cell>
          <cell r="C69" t="str">
            <v>Informatique</v>
          </cell>
          <cell r="D69" t="str">
            <v>0642</v>
          </cell>
          <cell r="E69" t="str">
            <v>Gestion</v>
          </cell>
          <cell r="F69" t="str">
            <v>Classique</v>
          </cell>
          <cell r="G69">
            <v>6</v>
          </cell>
          <cell r="H69" t="str">
            <v>M1</v>
          </cell>
          <cell r="I69" t="str">
            <v>Master</v>
          </cell>
          <cell r="J69" t="str">
            <v>TD</v>
          </cell>
          <cell r="K69">
            <v>2</v>
          </cell>
          <cell r="L69" t="str">
            <v>Sorbonne</v>
          </cell>
          <cell r="M69">
            <v>33</v>
          </cell>
          <cell r="N69">
            <v>33</v>
          </cell>
        </row>
        <row r="70">
          <cell r="A70">
            <v>2014</v>
          </cell>
          <cell r="B70" t="str">
            <v>27321214</v>
          </cell>
          <cell r="C70" t="str">
            <v>INF6 Algorithmique avancée</v>
          </cell>
          <cell r="D70" t="str">
            <v>2732</v>
          </cell>
          <cell r="E70" t="str">
            <v>MIAGE</v>
          </cell>
          <cell r="F70" t="str">
            <v>Classique</v>
          </cell>
          <cell r="G70">
            <v>27</v>
          </cell>
          <cell r="H70" t="str">
            <v>L3</v>
          </cell>
          <cell r="I70" t="str">
            <v>Licence</v>
          </cell>
          <cell r="J70" t="str">
            <v>CM</v>
          </cell>
          <cell r="K70">
            <v>2</v>
          </cell>
          <cell r="L70" t="str">
            <v>PMF</v>
          </cell>
          <cell r="M70">
            <v>6</v>
          </cell>
          <cell r="N70">
            <v>9</v>
          </cell>
        </row>
        <row r="71">
          <cell r="A71">
            <v>2014</v>
          </cell>
          <cell r="B71" t="str">
            <v>27321214</v>
          </cell>
          <cell r="C71" t="str">
            <v>INF6 Algorithmique avancée</v>
          </cell>
          <cell r="D71" t="str">
            <v>2732</v>
          </cell>
          <cell r="E71" t="str">
            <v>MIAGE</v>
          </cell>
          <cell r="F71" t="str">
            <v>Classique</v>
          </cell>
          <cell r="G71">
            <v>27</v>
          </cell>
          <cell r="H71" t="str">
            <v>L3</v>
          </cell>
          <cell r="I71" t="str">
            <v>Licence</v>
          </cell>
          <cell r="J71" t="str">
            <v>TD</v>
          </cell>
          <cell r="K71">
            <v>2</v>
          </cell>
          <cell r="L71" t="str">
            <v>PMF</v>
          </cell>
          <cell r="M71">
            <v>15</v>
          </cell>
          <cell r="N71">
            <v>15</v>
          </cell>
        </row>
        <row r="72">
          <cell r="A72">
            <v>2014</v>
          </cell>
          <cell r="B72" t="str">
            <v>27322314</v>
          </cell>
          <cell r="C72" t="str">
            <v xml:space="preserve">ISI2: Architecture orientée-objet </v>
          </cell>
          <cell r="D72" t="str">
            <v>2732</v>
          </cell>
          <cell r="E72" t="str">
            <v>MIAGE</v>
          </cell>
          <cell r="F72" t="str">
            <v>Classique</v>
          </cell>
          <cell r="G72">
            <v>27</v>
          </cell>
          <cell r="H72" t="str">
            <v>L3</v>
          </cell>
          <cell r="I72" t="str">
            <v>Licence</v>
          </cell>
          <cell r="J72" t="str">
            <v>CM</v>
          </cell>
          <cell r="K72">
            <v>1</v>
          </cell>
          <cell r="L72" t="str">
            <v>PMF</v>
          </cell>
          <cell r="M72">
            <v>6</v>
          </cell>
          <cell r="N72">
            <v>9</v>
          </cell>
        </row>
        <row r="73">
          <cell r="A73">
            <v>2014</v>
          </cell>
          <cell r="B73" t="str">
            <v>27322314</v>
          </cell>
          <cell r="C73" t="str">
            <v xml:space="preserve">ISI2: Architecture orientée-objet </v>
          </cell>
          <cell r="D73" t="str">
            <v>2732</v>
          </cell>
          <cell r="E73" t="str">
            <v>MIAGE</v>
          </cell>
          <cell r="F73" t="str">
            <v>Classique</v>
          </cell>
          <cell r="G73">
            <v>27</v>
          </cell>
          <cell r="H73" t="str">
            <v>L3</v>
          </cell>
          <cell r="I73" t="str">
            <v>Licence</v>
          </cell>
          <cell r="J73" t="str">
            <v>TD</v>
          </cell>
          <cell r="K73">
            <v>1</v>
          </cell>
          <cell r="L73" t="str">
            <v>PMF</v>
          </cell>
          <cell r="M73">
            <v>9</v>
          </cell>
          <cell r="N73">
            <v>9</v>
          </cell>
        </row>
        <row r="74">
          <cell r="A74">
            <v>2014</v>
          </cell>
          <cell r="B74" t="str">
            <v>27323314</v>
          </cell>
          <cell r="C74" t="str">
            <v>PRO1: Ateliers d'outils de développement</v>
          </cell>
          <cell r="D74" t="str">
            <v>2732</v>
          </cell>
          <cell r="E74" t="str">
            <v>MIAGE</v>
          </cell>
          <cell r="F74" t="str">
            <v>Classique</v>
          </cell>
          <cell r="G74">
            <v>27</v>
          </cell>
          <cell r="H74" t="str">
            <v>L3</v>
          </cell>
          <cell r="I74" t="str">
            <v>Licence</v>
          </cell>
          <cell r="J74" t="str">
            <v>TD</v>
          </cell>
          <cell r="K74">
            <v>1</v>
          </cell>
          <cell r="L74" t="str">
            <v>PMF</v>
          </cell>
          <cell r="M74">
            <v>5</v>
          </cell>
          <cell r="N74">
            <v>5</v>
          </cell>
        </row>
        <row r="75">
          <cell r="A75">
            <v>2014</v>
          </cell>
          <cell r="B75" t="str">
            <v>27333314</v>
          </cell>
          <cell r="C75" t="str">
            <v>PRO1: Ateliers d'outils de développement</v>
          </cell>
          <cell r="D75" t="str">
            <v>2733</v>
          </cell>
          <cell r="E75" t="str">
            <v>MIAGE</v>
          </cell>
          <cell r="F75" t="str">
            <v>Apprentissage</v>
          </cell>
          <cell r="G75">
            <v>27</v>
          </cell>
          <cell r="H75" t="str">
            <v>L3</v>
          </cell>
          <cell r="I75" t="str">
            <v>Licence</v>
          </cell>
          <cell r="J75" t="str">
            <v>TD</v>
          </cell>
          <cell r="K75">
            <v>1</v>
          </cell>
          <cell r="L75" t="str">
            <v>PMF</v>
          </cell>
          <cell r="M75">
            <v>4</v>
          </cell>
          <cell r="N75">
            <v>4</v>
          </cell>
        </row>
        <row r="76">
          <cell r="A76">
            <v>2014</v>
          </cell>
          <cell r="B76" t="str">
            <v>27420210</v>
          </cell>
          <cell r="C76" t="str">
            <v>Coopération et ubiquité</v>
          </cell>
          <cell r="D76" t="str">
            <v>2742</v>
          </cell>
          <cell r="E76" t="str">
            <v>MIAGE</v>
          </cell>
          <cell r="F76" t="str">
            <v>Classique</v>
          </cell>
          <cell r="G76">
            <v>27</v>
          </cell>
          <cell r="H76" t="str">
            <v>M1</v>
          </cell>
          <cell r="I76" t="str">
            <v>Master</v>
          </cell>
          <cell r="J76" t="str">
            <v>CM</v>
          </cell>
          <cell r="K76">
            <v>2</v>
          </cell>
          <cell r="L76" t="str">
            <v>PMF</v>
          </cell>
          <cell r="M76">
            <v>7.5</v>
          </cell>
          <cell r="N76">
            <v>11.25</v>
          </cell>
        </row>
        <row r="77">
          <cell r="A77">
            <v>2014</v>
          </cell>
          <cell r="B77" t="str">
            <v>27420210</v>
          </cell>
          <cell r="C77" t="str">
            <v>Coopération et ubiquité</v>
          </cell>
          <cell r="D77" t="str">
            <v>2742</v>
          </cell>
          <cell r="E77" t="str">
            <v>MIAGE</v>
          </cell>
          <cell r="F77" t="str">
            <v>Classique</v>
          </cell>
          <cell r="G77">
            <v>27</v>
          </cell>
          <cell r="H77" t="str">
            <v>M1</v>
          </cell>
          <cell r="I77" t="str">
            <v>Master</v>
          </cell>
          <cell r="J77" t="str">
            <v>TD</v>
          </cell>
          <cell r="K77">
            <v>2</v>
          </cell>
          <cell r="L77" t="str">
            <v>PMF</v>
          </cell>
          <cell r="M77">
            <v>7.5</v>
          </cell>
          <cell r="N77">
            <v>7.5</v>
          </cell>
        </row>
        <row r="78">
          <cell r="A78">
            <v>2014</v>
          </cell>
          <cell r="B78" t="str">
            <v>27570205</v>
          </cell>
          <cell r="C78" t="str">
            <v>Ingénierie des systèmes à base de services</v>
          </cell>
          <cell r="D78" t="str">
            <v>2757</v>
          </cell>
          <cell r="E78" t="str">
            <v>SID</v>
          </cell>
          <cell r="F78" t="str">
            <v>Classique</v>
          </cell>
          <cell r="G78">
            <v>27</v>
          </cell>
          <cell r="H78" t="str">
            <v>M2</v>
          </cell>
          <cell r="I78" t="str">
            <v>Master</v>
          </cell>
          <cell r="J78" t="str">
            <v>CM</v>
          </cell>
          <cell r="K78">
            <v>2</v>
          </cell>
          <cell r="L78" t="str">
            <v>MSE</v>
          </cell>
          <cell r="M78">
            <v>9</v>
          </cell>
          <cell r="N78">
            <v>13.5</v>
          </cell>
        </row>
        <row r="79">
          <cell r="A79">
            <v>2014</v>
          </cell>
          <cell r="B79" t="str">
            <v>274A0210</v>
          </cell>
          <cell r="C79" t="str">
            <v>Coopération et ubiquité</v>
          </cell>
          <cell r="D79" t="str">
            <v>274A</v>
          </cell>
          <cell r="E79" t="str">
            <v>MIAGE</v>
          </cell>
          <cell r="F79" t="str">
            <v>Apprentissage</v>
          </cell>
          <cell r="G79">
            <v>27</v>
          </cell>
          <cell r="H79" t="str">
            <v>M1</v>
          </cell>
          <cell r="I79" t="str">
            <v>Master</v>
          </cell>
          <cell r="J79" t="str">
            <v>CM</v>
          </cell>
          <cell r="K79">
            <v>2</v>
          </cell>
          <cell r="L79" t="str">
            <v>PMF</v>
          </cell>
          <cell r="M79">
            <v>7.5</v>
          </cell>
          <cell r="N79">
            <v>11.25</v>
          </cell>
        </row>
        <row r="80">
          <cell r="A80">
            <v>2014</v>
          </cell>
          <cell r="B80" t="str">
            <v>274A0210</v>
          </cell>
          <cell r="C80" t="str">
            <v>Coopération et ubiquité</v>
          </cell>
          <cell r="D80" t="str">
            <v>274A</v>
          </cell>
          <cell r="E80" t="str">
            <v>MIAGE</v>
          </cell>
          <cell r="F80" t="str">
            <v>Apprentissage</v>
          </cell>
          <cell r="G80">
            <v>27</v>
          </cell>
          <cell r="H80" t="str">
            <v>M1</v>
          </cell>
          <cell r="I80" t="str">
            <v>Master</v>
          </cell>
          <cell r="J80" t="str">
            <v>TD</v>
          </cell>
          <cell r="K80">
            <v>2</v>
          </cell>
          <cell r="L80" t="str">
            <v>PMF</v>
          </cell>
          <cell r="M80">
            <v>7.5</v>
          </cell>
          <cell r="N80">
            <v>7.5</v>
          </cell>
        </row>
        <row r="81">
          <cell r="A81">
            <v>2015</v>
          </cell>
          <cell r="B81" t="str">
            <v>0630205</v>
          </cell>
          <cell r="C81" t="str">
            <v>Informatique</v>
          </cell>
          <cell r="D81" t="str">
            <v>0632</v>
          </cell>
          <cell r="E81" t="str">
            <v>Gestion</v>
          </cell>
          <cell r="F81" t="str">
            <v>Classique</v>
          </cell>
          <cell r="G81">
            <v>6</v>
          </cell>
          <cell r="H81" t="str">
            <v>L3</v>
          </cell>
          <cell r="I81" t="str">
            <v>Licence</v>
          </cell>
          <cell r="J81" t="str">
            <v>CM</v>
          </cell>
          <cell r="K81">
            <v>1</v>
          </cell>
          <cell r="L81" t="str">
            <v>Sorbonne</v>
          </cell>
          <cell r="M81">
            <v>18</v>
          </cell>
          <cell r="N81">
            <v>27</v>
          </cell>
        </row>
        <row r="82">
          <cell r="A82">
            <v>2015</v>
          </cell>
          <cell r="B82" t="str">
            <v>0630205</v>
          </cell>
          <cell r="C82" t="str">
            <v>Informatique</v>
          </cell>
          <cell r="D82" t="str">
            <v>0636</v>
          </cell>
          <cell r="E82" t="str">
            <v>Gestion Finances</v>
          </cell>
          <cell r="F82" t="str">
            <v>Classique</v>
          </cell>
          <cell r="G82">
            <v>6</v>
          </cell>
          <cell r="H82" t="str">
            <v>L3</v>
          </cell>
          <cell r="I82" t="str">
            <v>Licence</v>
          </cell>
          <cell r="J82" t="str">
            <v>TD</v>
          </cell>
          <cell r="K82">
            <v>1</v>
          </cell>
          <cell r="L82" t="str">
            <v>Sorbonne</v>
          </cell>
          <cell r="M82">
            <v>33</v>
          </cell>
          <cell r="N82">
            <v>36</v>
          </cell>
        </row>
        <row r="83">
          <cell r="A83">
            <v>2015</v>
          </cell>
          <cell r="B83" t="str">
            <v>0643505</v>
          </cell>
          <cell r="C83" t="str">
            <v>Informatique</v>
          </cell>
          <cell r="D83" t="str">
            <v>0642</v>
          </cell>
          <cell r="E83" t="str">
            <v>Gestion</v>
          </cell>
          <cell r="F83" t="str">
            <v>Classique</v>
          </cell>
          <cell r="G83">
            <v>6</v>
          </cell>
          <cell r="H83" t="str">
            <v>M1</v>
          </cell>
          <cell r="I83" t="str">
            <v>Master</v>
          </cell>
          <cell r="J83" t="str">
            <v>CM</v>
          </cell>
          <cell r="K83">
            <v>2</v>
          </cell>
          <cell r="L83" t="str">
            <v>Sorbonne</v>
          </cell>
          <cell r="M83">
            <v>36</v>
          </cell>
          <cell r="N83">
            <v>54</v>
          </cell>
        </row>
        <row r="84">
          <cell r="A84">
            <v>2015</v>
          </cell>
          <cell r="B84" t="str">
            <v>0643505</v>
          </cell>
          <cell r="C84" t="str">
            <v>Informatique</v>
          </cell>
          <cell r="D84" t="str">
            <v>0642</v>
          </cell>
          <cell r="E84" t="str">
            <v>Gestion</v>
          </cell>
          <cell r="F84" t="str">
            <v>Classique</v>
          </cell>
          <cell r="G84">
            <v>6</v>
          </cell>
          <cell r="H84" t="str">
            <v>M1</v>
          </cell>
          <cell r="I84" t="str">
            <v>Master</v>
          </cell>
          <cell r="J84" t="str">
            <v>TD</v>
          </cell>
          <cell r="K84">
            <v>2</v>
          </cell>
          <cell r="L84" t="str">
            <v>Sorbonne</v>
          </cell>
          <cell r="M84">
            <v>33</v>
          </cell>
          <cell r="N84">
            <v>33</v>
          </cell>
        </row>
        <row r="85">
          <cell r="A85">
            <v>2015</v>
          </cell>
          <cell r="B85" t="str">
            <v>27321214</v>
          </cell>
          <cell r="C85" t="str">
            <v>INF6 Algorithmique avancée</v>
          </cell>
          <cell r="D85" t="str">
            <v>2732</v>
          </cell>
          <cell r="E85" t="str">
            <v>MIAGE</v>
          </cell>
          <cell r="F85" t="str">
            <v>Classique</v>
          </cell>
          <cell r="G85">
            <v>27</v>
          </cell>
          <cell r="H85" t="str">
            <v>L3</v>
          </cell>
          <cell r="I85" t="str">
            <v>Licence</v>
          </cell>
          <cell r="J85" t="str">
            <v>CM</v>
          </cell>
          <cell r="K85">
            <v>2</v>
          </cell>
          <cell r="L85" t="str">
            <v>PMF</v>
          </cell>
          <cell r="M85">
            <v>15</v>
          </cell>
          <cell r="N85">
            <v>22.5</v>
          </cell>
        </row>
        <row r="86">
          <cell r="A86">
            <v>2015</v>
          </cell>
          <cell r="B86" t="str">
            <v>27321214</v>
          </cell>
          <cell r="C86" t="str">
            <v>INF6 Algorithmique avancée</v>
          </cell>
          <cell r="D86" t="str">
            <v>2732</v>
          </cell>
          <cell r="E86" t="str">
            <v>MIAGE</v>
          </cell>
          <cell r="F86" t="str">
            <v>Classique</v>
          </cell>
          <cell r="G86">
            <v>27</v>
          </cell>
          <cell r="H86" t="str">
            <v>L3</v>
          </cell>
          <cell r="I86" t="str">
            <v>Licence</v>
          </cell>
          <cell r="J86" t="str">
            <v>TD</v>
          </cell>
          <cell r="K86">
            <v>2</v>
          </cell>
          <cell r="L86" t="str">
            <v>PMF</v>
          </cell>
          <cell r="M86">
            <v>15</v>
          </cell>
          <cell r="N86">
            <v>15</v>
          </cell>
        </row>
        <row r="87">
          <cell r="A87">
            <v>2015</v>
          </cell>
          <cell r="B87" t="str">
            <v>27322314</v>
          </cell>
          <cell r="C87" t="str">
            <v xml:space="preserve">ISI2: Architecture orientée-objet </v>
          </cell>
          <cell r="D87" t="str">
            <v>2732</v>
          </cell>
          <cell r="E87" t="str">
            <v>MIAGE</v>
          </cell>
          <cell r="F87" t="str">
            <v>Classique</v>
          </cell>
          <cell r="G87">
            <v>27</v>
          </cell>
          <cell r="H87" t="str">
            <v>L3</v>
          </cell>
          <cell r="I87" t="str">
            <v>Licence</v>
          </cell>
          <cell r="J87" t="str">
            <v>CM</v>
          </cell>
          <cell r="K87">
            <v>1</v>
          </cell>
          <cell r="L87" t="str">
            <v>PMF</v>
          </cell>
          <cell r="M87">
            <v>15</v>
          </cell>
          <cell r="N87">
            <v>22.5</v>
          </cell>
        </row>
        <row r="88">
          <cell r="A88">
            <v>2015</v>
          </cell>
          <cell r="B88" t="str">
            <v>27322314</v>
          </cell>
          <cell r="C88" t="str">
            <v xml:space="preserve">ISI2: Architecture orientée-objet </v>
          </cell>
          <cell r="D88" t="str">
            <v>2732</v>
          </cell>
          <cell r="E88" t="str">
            <v>MIAGE</v>
          </cell>
          <cell r="F88" t="str">
            <v>Classique</v>
          </cell>
          <cell r="G88">
            <v>27</v>
          </cell>
          <cell r="H88" t="str">
            <v>L3</v>
          </cell>
          <cell r="I88" t="str">
            <v>Licence</v>
          </cell>
          <cell r="J88" t="str">
            <v>TD</v>
          </cell>
          <cell r="K88">
            <v>1</v>
          </cell>
          <cell r="L88" t="str">
            <v>PMF</v>
          </cell>
          <cell r="M88">
            <v>15</v>
          </cell>
          <cell r="N88">
            <v>15</v>
          </cell>
        </row>
        <row r="89">
          <cell r="A89">
            <v>2015</v>
          </cell>
          <cell r="B89" t="str">
            <v>27420210</v>
          </cell>
          <cell r="C89" t="str">
            <v>Coopération et ubiquité</v>
          </cell>
          <cell r="D89" t="str">
            <v>2742</v>
          </cell>
          <cell r="E89" t="str">
            <v>MIAGE</v>
          </cell>
          <cell r="F89" t="str">
            <v>Classique</v>
          </cell>
          <cell r="G89">
            <v>27</v>
          </cell>
          <cell r="H89" t="str">
            <v>M1</v>
          </cell>
          <cell r="I89" t="str">
            <v>Master</v>
          </cell>
          <cell r="J89" t="str">
            <v>CM</v>
          </cell>
          <cell r="K89">
            <v>2</v>
          </cell>
          <cell r="L89" t="str">
            <v>PMF</v>
          </cell>
          <cell r="M89">
            <v>7.5</v>
          </cell>
          <cell r="N89">
            <v>11.25</v>
          </cell>
        </row>
        <row r="90">
          <cell r="A90">
            <v>2015</v>
          </cell>
          <cell r="B90" t="str">
            <v>27420210</v>
          </cell>
          <cell r="C90" t="str">
            <v>Coopération et ubiquité</v>
          </cell>
          <cell r="D90" t="str">
            <v>2742</v>
          </cell>
          <cell r="E90" t="str">
            <v>MIAGE</v>
          </cell>
          <cell r="F90" t="str">
            <v>Classique</v>
          </cell>
          <cell r="G90">
            <v>27</v>
          </cell>
          <cell r="H90" t="str">
            <v>M1</v>
          </cell>
          <cell r="I90" t="str">
            <v>Master</v>
          </cell>
          <cell r="J90" t="str">
            <v>TD</v>
          </cell>
          <cell r="K90">
            <v>2</v>
          </cell>
          <cell r="L90" t="str">
            <v>PMF</v>
          </cell>
          <cell r="M90">
            <v>7.5</v>
          </cell>
          <cell r="N90">
            <v>7.5</v>
          </cell>
        </row>
        <row r="91">
          <cell r="A91">
            <v>2015</v>
          </cell>
          <cell r="B91" t="str">
            <v>27570205</v>
          </cell>
          <cell r="C91" t="str">
            <v>Ingénierie des systèmes à base de services</v>
          </cell>
          <cell r="D91" t="str">
            <v>2757</v>
          </cell>
          <cell r="E91" t="str">
            <v>SID</v>
          </cell>
          <cell r="F91" t="str">
            <v>Classique</v>
          </cell>
          <cell r="G91">
            <v>27</v>
          </cell>
          <cell r="H91" t="str">
            <v>M2</v>
          </cell>
          <cell r="I91" t="str">
            <v>Master</v>
          </cell>
          <cell r="J91" t="str">
            <v>CM</v>
          </cell>
          <cell r="K91">
            <v>2</v>
          </cell>
          <cell r="L91" t="str">
            <v>MSE</v>
          </cell>
          <cell r="M91">
            <v>9</v>
          </cell>
          <cell r="N91">
            <v>13.5</v>
          </cell>
        </row>
        <row r="92">
          <cell r="A92">
            <v>2015</v>
          </cell>
          <cell r="B92" t="str">
            <v>274A0210</v>
          </cell>
          <cell r="C92" t="str">
            <v>Coopération et ubiquité</v>
          </cell>
          <cell r="D92" t="str">
            <v>274A</v>
          </cell>
          <cell r="E92" t="str">
            <v>MIAGE</v>
          </cell>
          <cell r="F92" t="str">
            <v>Apprentissage</v>
          </cell>
          <cell r="G92">
            <v>27</v>
          </cell>
          <cell r="H92" t="str">
            <v>M1</v>
          </cell>
          <cell r="I92" t="str">
            <v>Master</v>
          </cell>
          <cell r="J92" t="str">
            <v>CM</v>
          </cell>
          <cell r="K92">
            <v>2</v>
          </cell>
          <cell r="L92" t="str">
            <v>PMF</v>
          </cell>
          <cell r="M92">
            <v>7.5</v>
          </cell>
          <cell r="N92">
            <v>11.25</v>
          </cell>
        </row>
        <row r="93">
          <cell r="A93">
            <v>2015</v>
          </cell>
          <cell r="B93" t="str">
            <v>274A0210</v>
          </cell>
          <cell r="C93" t="str">
            <v>Coopération et ubiquité</v>
          </cell>
          <cell r="D93" t="str">
            <v>274A</v>
          </cell>
          <cell r="E93" t="str">
            <v>MIAGE</v>
          </cell>
          <cell r="F93" t="str">
            <v>Apprentissage</v>
          </cell>
          <cell r="G93">
            <v>27</v>
          </cell>
          <cell r="H93" t="str">
            <v>M1</v>
          </cell>
          <cell r="I93" t="str">
            <v>Master</v>
          </cell>
          <cell r="J93" t="str">
            <v>TD</v>
          </cell>
          <cell r="K93">
            <v>2</v>
          </cell>
          <cell r="L93" t="str">
            <v>PMF</v>
          </cell>
          <cell r="M93">
            <v>7.5</v>
          </cell>
          <cell r="N93">
            <v>7.5</v>
          </cell>
        </row>
        <row r="94">
          <cell r="A94">
            <v>2016</v>
          </cell>
          <cell r="B94" t="str">
            <v>F3011915</v>
          </cell>
          <cell r="C94" t="str">
            <v>Informatique</v>
          </cell>
          <cell r="D94" t="str">
            <v>L3F301</v>
          </cell>
          <cell r="E94" t="str">
            <v>Gestion</v>
          </cell>
          <cell r="F94" t="str">
            <v>Classique</v>
          </cell>
          <cell r="G94">
            <v>6</v>
          </cell>
          <cell r="H94" t="str">
            <v>L3</v>
          </cell>
          <cell r="I94" t="str">
            <v>Licence</v>
          </cell>
          <cell r="J94" t="str">
            <v>CM</v>
          </cell>
          <cell r="K94">
            <v>1</v>
          </cell>
          <cell r="L94" t="str">
            <v>Sorbonne</v>
          </cell>
          <cell r="M94">
            <v>18</v>
          </cell>
          <cell r="N94">
            <v>27</v>
          </cell>
        </row>
        <row r="95">
          <cell r="A95">
            <v>2016</v>
          </cell>
          <cell r="B95" t="str">
            <v>F3011915</v>
          </cell>
          <cell r="C95" t="str">
            <v>Informatique</v>
          </cell>
          <cell r="D95" t="str">
            <v>L3F305</v>
          </cell>
          <cell r="E95" t="str">
            <v>Gestion Finances</v>
          </cell>
          <cell r="F95" t="str">
            <v>Classique</v>
          </cell>
          <cell r="G95">
            <v>6</v>
          </cell>
          <cell r="H95" t="str">
            <v>L3</v>
          </cell>
          <cell r="I95" t="str">
            <v>Licence</v>
          </cell>
          <cell r="J95" t="str">
            <v>TD</v>
          </cell>
          <cell r="K95">
            <v>1</v>
          </cell>
          <cell r="L95" t="str">
            <v>Sorbonne</v>
          </cell>
          <cell r="M95">
            <v>33</v>
          </cell>
          <cell r="N95">
            <v>36</v>
          </cell>
        </row>
        <row r="96">
          <cell r="A96">
            <v>2016</v>
          </cell>
          <cell r="B96" t="str">
            <v xml:space="preserve">F4021216 </v>
          </cell>
          <cell r="C96" t="str">
            <v>Informatique (Syst d'info et informatique)</v>
          </cell>
          <cell r="D96" t="str">
            <v xml:space="preserve">M1F402 </v>
          </cell>
          <cell r="E96" t="str">
            <v>Gestion</v>
          </cell>
          <cell r="F96" t="str">
            <v>Classique</v>
          </cell>
          <cell r="G96">
            <v>6</v>
          </cell>
          <cell r="H96" t="str">
            <v>M1</v>
          </cell>
          <cell r="I96" t="str">
            <v>Master</v>
          </cell>
          <cell r="J96" t="str">
            <v>CM</v>
          </cell>
          <cell r="K96">
            <v>2</v>
          </cell>
          <cell r="L96" t="str">
            <v>Sorbonne</v>
          </cell>
          <cell r="M96">
            <v>33</v>
          </cell>
          <cell r="N96">
            <v>49.5</v>
          </cell>
        </row>
        <row r="97">
          <cell r="A97">
            <v>2016</v>
          </cell>
          <cell r="B97" t="str">
            <v xml:space="preserve">F4021216 </v>
          </cell>
          <cell r="C97" t="str">
            <v>Informatique (Syst d'info et informatique)</v>
          </cell>
          <cell r="D97" t="str">
            <v>M1F408</v>
          </cell>
          <cell r="E97" t="str">
            <v>Gestion</v>
          </cell>
          <cell r="F97" t="str">
            <v>Classique</v>
          </cell>
          <cell r="G97">
            <v>6</v>
          </cell>
          <cell r="H97" t="str">
            <v>M1</v>
          </cell>
          <cell r="I97" t="str">
            <v>Master</v>
          </cell>
          <cell r="J97" t="str">
            <v>TD</v>
          </cell>
          <cell r="K97">
            <v>2</v>
          </cell>
          <cell r="L97" t="str">
            <v>Sorbonne</v>
          </cell>
          <cell r="M97">
            <v>16.5</v>
          </cell>
          <cell r="N97">
            <v>16.5</v>
          </cell>
        </row>
        <row r="98">
          <cell r="A98">
            <v>2016</v>
          </cell>
          <cell r="B98" t="str">
            <v xml:space="preserve">F4021216 </v>
          </cell>
          <cell r="C98" t="str">
            <v>Informatique (Syst d'info et informatique)</v>
          </cell>
          <cell r="D98" t="str">
            <v>M1F409</v>
          </cell>
          <cell r="E98" t="str">
            <v>Gestion</v>
          </cell>
          <cell r="F98" t="str">
            <v>Classique</v>
          </cell>
          <cell r="G98">
            <v>6</v>
          </cell>
          <cell r="H98" t="str">
            <v>M1</v>
          </cell>
          <cell r="I98" t="str">
            <v>Master</v>
          </cell>
          <cell r="J98" t="str">
            <v>TD</v>
          </cell>
          <cell r="K98">
            <v>2</v>
          </cell>
          <cell r="L98" t="str">
            <v>Sorbonne</v>
          </cell>
          <cell r="M98">
            <v>16.5</v>
          </cell>
          <cell r="N98">
            <v>16.5</v>
          </cell>
        </row>
        <row r="99">
          <cell r="A99">
            <v>2016</v>
          </cell>
          <cell r="B99" t="str">
            <v>X3052016</v>
          </cell>
          <cell r="C99" t="str">
            <v xml:space="preserve">ISI2: Architecture orientée-objet </v>
          </cell>
          <cell r="D99" t="str">
            <v>L3X305</v>
          </cell>
          <cell r="E99" t="str">
            <v>MIAGE</v>
          </cell>
          <cell r="F99" t="str">
            <v>Classique</v>
          </cell>
          <cell r="G99">
            <v>27</v>
          </cell>
          <cell r="H99" t="str">
            <v>L3</v>
          </cell>
          <cell r="I99" t="str">
            <v>Licence</v>
          </cell>
          <cell r="J99" t="str">
            <v>CM</v>
          </cell>
          <cell r="K99">
            <v>2</v>
          </cell>
          <cell r="L99" t="str">
            <v>PMF</v>
          </cell>
          <cell r="M99">
            <v>15</v>
          </cell>
          <cell r="N99">
            <v>22.5</v>
          </cell>
        </row>
        <row r="100">
          <cell r="A100">
            <v>2016</v>
          </cell>
          <cell r="B100" t="str">
            <v>X3052016</v>
          </cell>
          <cell r="C100" t="str">
            <v xml:space="preserve">ISI2: Architecture orientée-objet </v>
          </cell>
          <cell r="D100" t="str">
            <v>L3X305</v>
          </cell>
          <cell r="E100" t="str">
            <v>MIAGE</v>
          </cell>
          <cell r="F100" t="str">
            <v>Classique</v>
          </cell>
          <cell r="G100">
            <v>27</v>
          </cell>
          <cell r="H100" t="str">
            <v>L3</v>
          </cell>
          <cell r="I100" t="str">
            <v>Licence</v>
          </cell>
          <cell r="J100" t="str">
            <v>TD</v>
          </cell>
          <cell r="K100">
            <v>2</v>
          </cell>
          <cell r="L100" t="str">
            <v>PMF</v>
          </cell>
          <cell r="M100">
            <v>15</v>
          </cell>
          <cell r="N100">
            <v>15</v>
          </cell>
        </row>
        <row r="101">
          <cell r="A101">
            <v>2016</v>
          </cell>
          <cell r="B101" t="str">
            <v>X3062016</v>
          </cell>
          <cell r="C101" t="str">
            <v xml:space="preserve">ISI2: Architecture orientée-objet </v>
          </cell>
          <cell r="D101" t="str">
            <v>L3X306</v>
          </cell>
          <cell r="E101" t="str">
            <v>MIAGE</v>
          </cell>
          <cell r="F101" t="str">
            <v>Apprentissage</v>
          </cell>
          <cell r="G101">
            <v>27</v>
          </cell>
          <cell r="H101" t="str">
            <v>L3</v>
          </cell>
          <cell r="I101" t="str">
            <v>Licence</v>
          </cell>
          <cell r="J101" t="str">
            <v>CM</v>
          </cell>
          <cell r="K101">
            <v>2</v>
          </cell>
          <cell r="L101" t="str">
            <v>PMF</v>
          </cell>
          <cell r="M101">
            <v>15</v>
          </cell>
          <cell r="N101">
            <v>22.5</v>
          </cell>
        </row>
        <row r="102">
          <cell r="A102">
            <v>2016</v>
          </cell>
          <cell r="B102" t="str">
            <v>X3062016</v>
          </cell>
          <cell r="C102" t="str">
            <v xml:space="preserve">ISI2: Architecture orientée-objet </v>
          </cell>
          <cell r="D102" t="str">
            <v>L3X306</v>
          </cell>
          <cell r="E102" t="str">
            <v>MIAGE</v>
          </cell>
          <cell r="F102" t="str">
            <v>Apprentissage</v>
          </cell>
          <cell r="G102">
            <v>27</v>
          </cell>
          <cell r="H102" t="str">
            <v>L3</v>
          </cell>
          <cell r="I102" t="str">
            <v>Licence</v>
          </cell>
          <cell r="J102" t="str">
            <v>TD</v>
          </cell>
          <cell r="K102">
            <v>2</v>
          </cell>
          <cell r="L102" t="str">
            <v>PMF</v>
          </cell>
          <cell r="M102">
            <v>15</v>
          </cell>
          <cell r="N102">
            <v>15</v>
          </cell>
        </row>
        <row r="103">
          <cell r="A103">
            <v>2016</v>
          </cell>
          <cell r="B103" t="str">
            <v>X4031816</v>
          </cell>
          <cell r="C103" t="str">
            <v>M1-ISI3 : Modèles et outils pour les processus</v>
          </cell>
          <cell r="D103" t="str">
            <v>M1X403</v>
          </cell>
          <cell r="E103" t="str">
            <v>MIAGE</v>
          </cell>
          <cell r="F103" t="str">
            <v>Classique</v>
          </cell>
          <cell r="G103">
            <v>27</v>
          </cell>
          <cell r="H103" t="str">
            <v>M1</v>
          </cell>
          <cell r="I103" t="str">
            <v>Master</v>
          </cell>
          <cell r="J103" t="str">
            <v>CM</v>
          </cell>
          <cell r="K103">
            <v>2</v>
          </cell>
          <cell r="L103" t="str">
            <v>PMF</v>
          </cell>
          <cell r="M103">
            <v>3</v>
          </cell>
          <cell r="N103">
            <v>4.5</v>
          </cell>
        </row>
        <row r="104">
          <cell r="A104">
            <v>2016</v>
          </cell>
          <cell r="B104" t="str">
            <v>X4031816</v>
          </cell>
          <cell r="C104" t="str">
            <v>M1-ISI3 : Modèles et outils pour les processus</v>
          </cell>
          <cell r="D104" t="str">
            <v>M1X403</v>
          </cell>
          <cell r="E104" t="str">
            <v>MIAGE</v>
          </cell>
          <cell r="F104" t="str">
            <v>Classique</v>
          </cell>
          <cell r="G104">
            <v>27</v>
          </cell>
          <cell r="H104" t="str">
            <v>M1</v>
          </cell>
          <cell r="I104" t="str">
            <v>Master</v>
          </cell>
          <cell r="J104" t="str">
            <v>TD</v>
          </cell>
          <cell r="K104">
            <v>2</v>
          </cell>
          <cell r="L104" t="str">
            <v>PMF</v>
          </cell>
          <cell r="M104">
            <v>3</v>
          </cell>
          <cell r="N104">
            <v>3</v>
          </cell>
        </row>
        <row r="105">
          <cell r="A105">
            <v>2016</v>
          </cell>
          <cell r="B105" t="str">
            <v>X4051816</v>
          </cell>
          <cell r="C105" t="str">
            <v>M1-ISI3 : Modèles et outils pour les processus</v>
          </cell>
          <cell r="D105" t="str">
            <v>M1X405</v>
          </cell>
          <cell r="E105" t="str">
            <v>MIAGE</v>
          </cell>
          <cell r="F105" t="str">
            <v>Apprentissage</v>
          </cell>
          <cell r="G105">
            <v>27</v>
          </cell>
          <cell r="H105" t="str">
            <v>M1</v>
          </cell>
          <cell r="I105" t="str">
            <v>Master</v>
          </cell>
          <cell r="J105" t="str">
            <v>CM</v>
          </cell>
          <cell r="K105">
            <v>2</v>
          </cell>
          <cell r="L105" t="str">
            <v>PMF</v>
          </cell>
          <cell r="M105">
            <v>3</v>
          </cell>
          <cell r="N105">
            <v>4.5</v>
          </cell>
        </row>
        <row r="106">
          <cell r="A106">
            <v>2016</v>
          </cell>
          <cell r="B106" t="str">
            <v>X4051816</v>
          </cell>
          <cell r="C106" t="str">
            <v>M1-ISI3 : Modèles et outils pour les processus</v>
          </cell>
          <cell r="D106" t="str">
            <v>M1X405</v>
          </cell>
          <cell r="E106" t="str">
            <v>MIAGE</v>
          </cell>
          <cell r="F106" t="str">
            <v>Apprentissage</v>
          </cell>
          <cell r="G106">
            <v>27</v>
          </cell>
          <cell r="H106" t="str">
            <v>M1</v>
          </cell>
          <cell r="I106" t="str">
            <v>Master</v>
          </cell>
          <cell r="J106" t="str">
            <v>TD</v>
          </cell>
          <cell r="K106">
            <v>2</v>
          </cell>
          <cell r="L106" t="str">
            <v>PMF</v>
          </cell>
          <cell r="M106">
            <v>3</v>
          </cell>
          <cell r="N106">
            <v>3</v>
          </cell>
        </row>
        <row r="107">
          <cell r="A107">
            <v>2016</v>
          </cell>
          <cell r="B107" t="str">
            <v>X5I43116</v>
          </cell>
          <cell r="C107" t="str">
            <v>M2-IT3 : Cloud &amp; pervasive computing</v>
          </cell>
          <cell r="D107" t="str">
            <v>MIX504</v>
          </cell>
          <cell r="E107" t="str">
            <v>MIAGE</v>
          </cell>
          <cell r="F107" t="str">
            <v>Apprentissage</v>
          </cell>
          <cell r="G107">
            <v>27</v>
          </cell>
          <cell r="H107" t="str">
            <v>M2</v>
          </cell>
          <cell r="I107" t="str">
            <v>Master</v>
          </cell>
          <cell r="J107" t="str">
            <v>CM</v>
          </cell>
          <cell r="K107">
            <v>1</v>
          </cell>
          <cell r="L107" t="str">
            <v>PMF</v>
          </cell>
          <cell r="M107">
            <v>12</v>
          </cell>
          <cell r="N107">
            <v>18</v>
          </cell>
        </row>
        <row r="108">
          <cell r="A108">
            <v>2016</v>
          </cell>
          <cell r="B108" t="str">
            <v>X5I73116</v>
          </cell>
          <cell r="C108" t="str">
            <v>M2-IT3 : Cloud &amp; pervasive computing</v>
          </cell>
          <cell r="D108" t="str">
            <v>MIX507</v>
          </cell>
          <cell r="E108" t="str">
            <v>MIAGE</v>
          </cell>
          <cell r="F108" t="str">
            <v>Apprentissage</v>
          </cell>
          <cell r="G108">
            <v>27</v>
          </cell>
          <cell r="H108" t="str">
            <v>M2</v>
          </cell>
          <cell r="I108" t="str">
            <v>Master</v>
          </cell>
          <cell r="J108" t="str">
            <v>CM</v>
          </cell>
          <cell r="K108">
            <v>1</v>
          </cell>
          <cell r="L108" t="str">
            <v>PMF</v>
          </cell>
          <cell r="M108">
            <v>12</v>
          </cell>
          <cell r="N108">
            <v>18</v>
          </cell>
        </row>
        <row r="109">
          <cell r="A109">
            <v>2017</v>
          </cell>
          <cell r="B109" t="str">
            <v>F3011915</v>
          </cell>
          <cell r="C109" t="str">
            <v>Informatique</v>
          </cell>
          <cell r="D109" t="str">
            <v>L3F301</v>
          </cell>
          <cell r="E109" t="str">
            <v>Gestion</v>
          </cell>
          <cell r="F109" t="str">
            <v>Classique</v>
          </cell>
          <cell r="G109">
            <v>6</v>
          </cell>
          <cell r="H109" t="str">
            <v>L3</v>
          </cell>
          <cell r="I109" t="str">
            <v>Licence</v>
          </cell>
          <cell r="J109" t="str">
            <v>CM</v>
          </cell>
          <cell r="K109">
            <v>1</v>
          </cell>
          <cell r="L109" t="str">
            <v>Sorbonne</v>
          </cell>
          <cell r="M109">
            <v>18</v>
          </cell>
          <cell r="N109">
            <v>27</v>
          </cell>
        </row>
        <row r="110">
          <cell r="A110">
            <v>2017</v>
          </cell>
          <cell r="B110" t="str">
            <v>F3011915</v>
          </cell>
          <cell r="C110" t="str">
            <v>Informatique</v>
          </cell>
          <cell r="D110" t="str">
            <v>L3F305</v>
          </cell>
          <cell r="E110" t="str">
            <v>Gestion Finances</v>
          </cell>
          <cell r="F110" t="str">
            <v>Classique</v>
          </cell>
          <cell r="G110">
            <v>6</v>
          </cell>
          <cell r="H110" t="str">
            <v>L3</v>
          </cell>
          <cell r="I110" t="str">
            <v>Licence</v>
          </cell>
          <cell r="J110" t="str">
            <v>TD</v>
          </cell>
          <cell r="K110">
            <v>1</v>
          </cell>
          <cell r="L110" t="str">
            <v>Sorbonne</v>
          </cell>
          <cell r="M110">
            <v>33</v>
          </cell>
          <cell r="N110">
            <v>36</v>
          </cell>
        </row>
        <row r="111">
          <cell r="A111">
            <v>2017</v>
          </cell>
          <cell r="B111" t="str">
            <v xml:space="preserve">F4021216 </v>
          </cell>
          <cell r="C111" t="str">
            <v>Informatique (Syst d'info et informatique)</v>
          </cell>
          <cell r="D111" t="str">
            <v>M1F410</v>
          </cell>
          <cell r="E111" t="str">
            <v>Management Stratégique</v>
          </cell>
          <cell r="F111" t="str">
            <v>Classique</v>
          </cell>
          <cell r="G111">
            <v>6</v>
          </cell>
          <cell r="H111" t="str">
            <v>M1</v>
          </cell>
          <cell r="I111" t="str">
            <v>Master</v>
          </cell>
          <cell r="J111" t="str">
            <v>CM</v>
          </cell>
          <cell r="K111">
            <v>2</v>
          </cell>
          <cell r="L111" t="str">
            <v>Sorbonne</v>
          </cell>
          <cell r="M111">
            <v>33</v>
          </cell>
          <cell r="N111">
            <v>49.5</v>
          </cell>
        </row>
        <row r="112">
          <cell r="A112">
            <v>2017</v>
          </cell>
          <cell r="B112" t="str">
            <v xml:space="preserve">F4021216 </v>
          </cell>
          <cell r="C112" t="str">
            <v>Informatique (Syst d'info et informatique)</v>
          </cell>
          <cell r="D112" t="str">
            <v>M1F40N</v>
          </cell>
          <cell r="E112" t="str">
            <v>Contrôle de gestion et audit organisationnel</v>
          </cell>
          <cell r="F112" t="str">
            <v>Classique</v>
          </cell>
          <cell r="G112">
            <v>6</v>
          </cell>
          <cell r="H112" t="str">
            <v>M1</v>
          </cell>
          <cell r="I112" t="str">
            <v>Master</v>
          </cell>
          <cell r="J112" t="str">
            <v>TD</v>
          </cell>
          <cell r="K112">
            <v>2</v>
          </cell>
          <cell r="L112" t="str">
            <v>Sorbonne</v>
          </cell>
          <cell r="M112">
            <v>16.5</v>
          </cell>
          <cell r="N112">
            <v>16.5</v>
          </cell>
        </row>
        <row r="113">
          <cell r="A113">
            <v>2017</v>
          </cell>
          <cell r="B113" t="str">
            <v xml:space="preserve">F4021216 </v>
          </cell>
          <cell r="C113" t="str">
            <v>Informatique (Syst d'info et informatique)</v>
          </cell>
          <cell r="D113" t="str">
            <v>M1F40H</v>
          </cell>
          <cell r="E113" t="str">
            <v xml:space="preserve">Marketing, Vente </v>
          </cell>
          <cell r="F113" t="str">
            <v>Classique</v>
          </cell>
          <cell r="G113">
            <v>6</v>
          </cell>
          <cell r="H113" t="str">
            <v>M1</v>
          </cell>
          <cell r="I113" t="str">
            <v>Master</v>
          </cell>
          <cell r="J113" t="str">
            <v>TD</v>
          </cell>
          <cell r="K113">
            <v>2</v>
          </cell>
          <cell r="L113" t="str">
            <v>Sorbonne</v>
          </cell>
          <cell r="M113">
            <v>33</v>
          </cell>
          <cell r="N113">
            <v>33</v>
          </cell>
        </row>
        <row r="114">
          <cell r="A114">
            <v>2017</v>
          </cell>
          <cell r="B114" t="str">
            <v xml:space="preserve">F4021216 </v>
          </cell>
          <cell r="C114" t="str">
            <v>Informatique (Syst d'info et informatique)</v>
          </cell>
          <cell r="D114" t="str">
            <v>M1F410</v>
          </cell>
          <cell r="E114" t="str">
            <v>Management Stratégique</v>
          </cell>
          <cell r="F114" t="str">
            <v>Classique</v>
          </cell>
          <cell r="G114">
            <v>6</v>
          </cell>
          <cell r="H114" t="str">
            <v>M1</v>
          </cell>
          <cell r="I114" t="str">
            <v>Master</v>
          </cell>
          <cell r="J114" t="str">
            <v>TD</v>
          </cell>
          <cell r="K114">
            <v>2</v>
          </cell>
          <cell r="L114" t="str">
            <v>Sorbonne</v>
          </cell>
          <cell r="M114">
            <v>12</v>
          </cell>
          <cell r="N114">
            <v>12</v>
          </cell>
        </row>
        <row r="115">
          <cell r="A115">
            <v>2017</v>
          </cell>
          <cell r="B115" t="str">
            <v>X5I43116</v>
          </cell>
          <cell r="C115" t="str">
            <v>M2-IT3 : Cloud &amp; pervasive computing</v>
          </cell>
          <cell r="D115" t="str">
            <v>MIX504</v>
          </cell>
          <cell r="E115" t="str">
            <v>MIAGE</v>
          </cell>
          <cell r="F115" t="str">
            <v>Apprentissage</v>
          </cell>
          <cell r="G115">
            <v>27</v>
          </cell>
          <cell r="H115" t="str">
            <v>M2</v>
          </cell>
          <cell r="I115" t="str">
            <v>Master</v>
          </cell>
          <cell r="J115" t="str">
            <v>CM</v>
          </cell>
          <cell r="K115">
            <v>1</v>
          </cell>
          <cell r="L115" t="str">
            <v>PMF</v>
          </cell>
          <cell r="M115">
            <v>12</v>
          </cell>
          <cell r="N115">
            <v>18</v>
          </cell>
        </row>
        <row r="116">
          <cell r="A116">
            <v>2017</v>
          </cell>
          <cell r="B116" t="str">
            <v>X5I73116</v>
          </cell>
          <cell r="C116" t="str">
            <v>M2-IT3 : Cloud &amp; pervasive computing</v>
          </cell>
          <cell r="D116" t="str">
            <v>MIX507</v>
          </cell>
          <cell r="E116" t="str">
            <v>MIAGE</v>
          </cell>
          <cell r="F116" t="str">
            <v>Apprentissage</v>
          </cell>
          <cell r="G116">
            <v>27</v>
          </cell>
          <cell r="H116" t="str">
            <v>M2</v>
          </cell>
          <cell r="I116" t="str">
            <v>Master</v>
          </cell>
          <cell r="J116" t="str">
            <v>CM</v>
          </cell>
          <cell r="K116">
            <v>1</v>
          </cell>
          <cell r="L116" t="str">
            <v>PMF</v>
          </cell>
          <cell r="M116">
            <v>12</v>
          </cell>
          <cell r="N116">
            <v>18</v>
          </cell>
        </row>
        <row r="117">
          <cell r="A117">
            <v>2018</v>
          </cell>
          <cell r="B117" t="str">
            <v>F3011915</v>
          </cell>
          <cell r="C117" t="str">
            <v>Informatique</v>
          </cell>
          <cell r="D117" t="str">
            <v>L3F301</v>
          </cell>
          <cell r="E117" t="str">
            <v>Gestion</v>
          </cell>
          <cell r="F117" t="str">
            <v>Classique</v>
          </cell>
          <cell r="G117">
            <v>6</v>
          </cell>
          <cell r="H117" t="str">
            <v>L3</v>
          </cell>
          <cell r="I117" t="str">
            <v>Licence</v>
          </cell>
          <cell r="J117" t="str">
            <v>CM</v>
          </cell>
          <cell r="K117">
            <v>1</v>
          </cell>
          <cell r="L117" t="str">
            <v>Sorbonne</v>
          </cell>
          <cell r="M117">
            <v>18</v>
          </cell>
          <cell r="N117">
            <v>27</v>
          </cell>
        </row>
        <row r="118">
          <cell r="A118">
            <v>2018</v>
          </cell>
          <cell r="B118" t="str">
            <v>F3011915</v>
          </cell>
          <cell r="C118" t="str">
            <v>Informatique</v>
          </cell>
          <cell r="D118" t="str">
            <v>L3F305</v>
          </cell>
          <cell r="E118" t="str">
            <v>Gestion Finances</v>
          </cell>
          <cell r="F118" t="str">
            <v>Classique</v>
          </cell>
          <cell r="G118">
            <v>6</v>
          </cell>
          <cell r="H118" t="str">
            <v>L3</v>
          </cell>
          <cell r="I118" t="str">
            <v>Licence</v>
          </cell>
          <cell r="J118" t="str">
            <v>TD</v>
          </cell>
          <cell r="K118">
            <v>1</v>
          </cell>
          <cell r="L118" t="str">
            <v>Sorbonne</v>
          </cell>
          <cell r="M118">
            <v>33</v>
          </cell>
          <cell r="N118">
            <v>36</v>
          </cell>
        </row>
        <row r="119">
          <cell r="A119">
            <v>2018</v>
          </cell>
          <cell r="B119" t="str">
            <v>F4021216</v>
          </cell>
          <cell r="C119" t="str">
            <v>Informatique (Syst d'info et informatique)</v>
          </cell>
          <cell r="D119" t="str">
            <v>M1F410</v>
          </cell>
          <cell r="E119" t="str">
            <v>Management Stratégique</v>
          </cell>
          <cell r="F119" t="str">
            <v>Classique</v>
          </cell>
          <cell r="G119">
            <v>6</v>
          </cell>
          <cell r="H119" t="str">
            <v>M1</v>
          </cell>
          <cell r="I119" t="str">
            <v>Master</v>
          </cell>
          <cell r="J119" t="str">
            <v>CM</v>
          </cell>
          <cell r="K119">
            <v>2</v>
          </cell>
          <cell r="L119" t="str">
            <v>Sorbonne</v>
          </cell>
          <cell r="M119">
            <v>33</v>
          </cell>
          <cell r="N119">
            <v>49.5</v>
          </cell>
        </row>
        <row r="120">
          <cell r="A120">
            <v>2018</v>
          </cell>
          <cell r="B120" t="str">
            <v xml:space="preserve">F4021216 </v>
          </cell>
          <cell r="C120" t="str">
            <v>Informatique (Syst d'info et informatique)</v>
          </cell>
          <cell r="D120" t="str">
            <v>M1F40N</v>
          </cell>
          <cell r="E120" t="str">
            <v>Contrôle de gestion et audit organisationnel</v>
          </cell>
          <cell r="F120" t="str">
            <v>Classique</v>
          </cell>
          <cell r="G120">
            <v>6</v>
          </cell>
          <cell r="H120" t="str">
            <v>M1</v>
          </cell>
          <cell r="I120" t="str">
            <v>Master</v>
          </cell>
          <cell r="J120" t="str">
            <v>TD</v>
          </cell>
          <cell r="K120">
            <v>2</v>
          </cell>
          <cell r="L120" t="str">
            <v>Sorbonne</v>
          </cell>
          <cell r="M120">
            <v>16.5</v>
          </cell>
          <cell r="N120">
            <v>16.5</v>
          </cell>
        </row>
        <row r="121">
          <cell r="A121">
            <v>2018</v>
          </cell>
          <cell r="B121" t="str">
            <v xml:space="preserve">F4021216 </v>
          </cell>
          <cell r="C121" t="str">
            <v>Informatique (Syst d'info et informatique)</v>
          </cell>
          <cell r="D121" t="str">
            <v>M1F40H</v>
          </cell>
          <cell r="E121" t="str">
            <v xml:space="preserve">Marketing, Vente </v>
          </cell>
          <cell r="F121" t="str">
            <v>Classique</v>
          </cell>
          <cell r="G121">
            <v>6</v>
          </cell>
          <cell r="H121" t="str">
            <v>M1</v>
          </cell>
          <cell r="I121" t="str">
            <v>Master</v>
          </cell>
          <cell r="J121" t="str">
            <v>TD</v>
          </cell>
          <cell r="K121">
            <v>2</v>
          </cell>
          <cell r="L121" t="str">
            <v>Sorbonne</v>
          </cell>
          <cell r="M121">
            <v>33</v>
          </cell>
          <cell r="N121">
            <v>33</v>
          </cell>
        </row>
        <row r="122">
          <cell r="A122">
            <v>2018</v>
          </cell>
          <cell r="B122" t="str">
            <v xml:space="preserve">F4021216 </v>
          </cell>
          <cell r="C122" t="str">
            <v>Informatique (Syst d'info et informatique)</v>
          </cell>
          <cell r="D122" t="str">
            <v>M1F410</v>
          </cell>
          <cell r="E122" t="str">
            <v>Management Stratégique</v>
          </cell>
          <cell r="F122" t="str">
            <v>Classique</v>
          </cell>
          <cell r="G122">
            <v>6</v>
          </cell>
          <cell r="H122" t="str">
            <v>M1</v>
          </cell>
          <cell r="I122" t="str">
            <v>Master</v>
          </cell>
          <cell r="J122" t="str">
            <v>TD</v>
          </cell>
          <cell r="K122">
            <v>2</v>
          </cell>
          <cell r="L122" t="str">
            <v>Sorbonne</v>
          </cell>
          <cell r="M122">
            <v>31.5</v>
          </cell>
          <cell r="N122">
            <v>31.5</v>
          </cell>
        </row>
        <row r="123">
          <cell r="A123">
            <v>2018</v>
          </cell>
          <cell r="B123" t="str">
            <v>F4161218</v>
          </cell>
          <cell r="C123" t="str">
            <v>Informatique (Syst d'info et informatique)</v>
          </cell>
          <cell r="D123" t="str">
            <v>M1F416</v>
          </cell>
          <cell r="E123" t="str">
            <v>Management des SI</v>
          </cell>
          <cell r="F123" t="str">
            <v>Apprentissage</v>
          </cell>
          <cell r="G123">
            <v>6</v>
          </cell>
          <cell r="H123" t="str">
            <v>M1</v>
          </cell>
          <cell r="I123" t="str">
            <v>Master</v>
          </cell>
          <cell r="J123" t="str">
            <v>CM</v>
          </cell>
          <cell r="K123">
            <v>2</v>
          </cell>
          <cell r="L123" t="str">
            <v>Broca</v>
          </cell>
          <cell r="M123">
            <v>34</v>
          </cell>
          <cell r="N123">
            <v>51</v>
          </cell>
        </row>
        <row r="124">
          <cell r="A124">
            <v>2018</v>
          </cell>
          <cell r="B124" t="str">
            <v>F4161218</v>
          </cell>
          <cell r="C124" t="str">
            <v>Informatique (Syst d'info et informatique)</v>
          </cell>
          <cell r="D124" t="str">
            <v>M1F416</v>
          </cell>
          <cell r="E124" t="str">
            <v>Management des SI</v>
          </cell>
          <cell r="F124" t="str">
            <v>Apprentissage</v>
          </cell>
          <cell r="G124">
            <v>6</v>
          </cell>
          <cell r="H124" t="str">
            <v>M1</v>
          </cell>
          <cell r="I124" t="str">
            <v>Master</v>
          </cell>
          <cell r="J124" t="str">
            <v>CM</v>
          </cell>
          <cell r="K124">
            <v>2</v>
          </cell>
          <cell r="L124" t="str">
            <v>Broca</v>
          </cell>
          <cell r="M124">
            <v>32</v>
          </cell>
          <cell r="N124">
            <v>48</v>
          </cell>
        </row>
        <row r="125">
          <cell r="A125">
            <v>2018</v>
          </cell>
          <cell r="B125" t="str">
            <v>F4162418</v>
          </cell>
          <cell r="C125" t="str">
            <v>Séminaire de Recherche</v>
          </cell>
          <cell r="D125" t="str">
            <v>M1F416</v>
          </cell>
          <cell r="E125" t="str">
            <v>Management des SI</v>
          </cell>
          <cell r="F125" t="str">
            <v>Apprentissage</v>
          </cell>
          <cell r="G125">
            <v>6</v>
          </cell>
          <cell r="H125" t="str">
            <v>M1</v>
          </cell>
          <cell r="I125" t="str">
            <v>Master</v>
          </cell>
          <cell r="J125" t="str">
            <v>CM</v>
          </cell>
          <cell r="K125">
            <v>2</v>
          </cell>
          <cell r="L125" t="str">
            <v>Broca</v>
          </cell>
          <cell r="M125">
            <v>9</v>
          </cell>
          <cell r="N125">
            <v>13.5</v>
          </cell>
        </row>
        <row r="126">
          <cell r="A126">
            <v>2018</v>
          </cell>
          <cell r="B126" t="str">
            <v>X5I43116</v>
          </cell>
          <cell r="C126" t="str">
            <v>M2-IT3 : Cloud &amp; pervasive computing</v>
          </cell>
          <cell r="D126" t="str">
            <v>MIX504</v>
          </cell>
          <cell r="E126" t="str">
            <v>MIAGE</v>
          </cell>
          <cell r="F126" t="str">
            <v>Apprentissage</v>
          </cell>
          <cell r="G126">
            <v>27</v>
          </cell>
          <cell r="H126" t="str">
            <v>M2</v>
          </cell>
          <cell r="I126" t="str">
            <v>Master</v>
          </cell>
          <cell r="J126" t="str">
            <v>CM</v>
          </cell>
          <cell r="K126">
            <v>1</v>
          </cell>
          <cell r="L126" t="str">
            <v>PMF</v>
          </cell>
          <cell r="M126">
            <v>3</v>
          </cell>
          <cell r="N126">
            <v>4.5</v>
          </cell>
        </row>
        <row r="127">
          <cell r="A127">
            <v>2018</v>
          </cell>
          <cell r="B127" t="str">
            <v>X5I73116</v>
          </cell>
          <cell r="C127" t="str">
            <v>M2-IT3 : Cloud &amp; pervasive computing</v>
          </cell>
          <cell r="D127" t="str">
            <v>MIX507</v>
          </cell>
          <cell r="E127" t="str">
            <v>MIAGE</v>
          </cell>
          <cell r="F127" t="str">
            <v>Apprentissage</v>
          </cell>
          <cell r="G127">
            <v>27</v>
          </cell>
          <cell r="H127" t="str">
            <v>M2</v>
          </cell>
          <cell r="I127" t="str">
            <v>Master</v>
          </cell>
          <cell r="J127" t="str">
            <v>CM</v>
          </cell>
          <cell r="K127">
            <v>1</v>
          </cell>
          <cell r="L127" t="str">
            <v>PMF</v>
          </cell>
          <cell r="M127">
            <v>3</v>
          </cell>
          <cell r="N127">
            <v>4.5</v>
          </cell>
        </row>
        <row r="128">
          <cell r="A128">
            <v>2019</v>
          </cell>
          <cell r="B128" t="str">
            <v>X5I43116</v>
          </cell>
          <cell r="C128" t="str">
            <v>M2-IT3 : Cloud &amp; pervasive computing</v>
          </cell>
          <cell r="D128" t="str">
            <v>MIX504</v>
          </cell>
          <cell r="E128" t="str">
            <v>MIAGE</v>
          </cell>
          <cell r="F128" t="str">
            <v>Apprentissage</v>
          </cell>
          <cell r="G128">
            <v>27</v>
          </cell>
          <cell r="H128" t="str">
            <v>M2</v>
          </cell>
          <cell r="I128" t="str">
            <v>Master</v>
          </cell>
          <cell r="J128" t="str">
            <v>CM</v>
          </cell>
          <cell r="K128">
            <v>1</v>
          </cell>
          <cell r="L128" t="str">
            <v>PMF</v>
          </cell>
          <cell r="M128">
            <v>3</v>
          </cell>
          <cell r="N128">
            <v>4.5</v>
          </cell>
        </row>
        <row r="129">
          <cell r="A129">
            <v>2019</v>
          </cell>
          <cell r="B129" t="str">
            <v>X5I73116</v>
          </cell>
          <cell r="C129" t="str">
            <v>M2-IT3 : Cloud &amp; pervasive computing</v>
          </cell>
          <cell r="D129" t="str">
            <v>MIX507</v>
          </cell>
          <cell r="E129" t="str">
            <v>MIAGE</v>
          </cell>
          <cell r="F129" t="str">
            <v>Apprentissage</v>
          </cell>
          <cell r="G129">
            <v>27</v>
          </cell>
          <cell r="H129" t="str">
            <v>M2</v>
          </cell>
          <cell r="I129" t="str">
            <v>Master</v>
          </cell>
          <cell r="J129" t="str">
            <v>CM</v>
          </cell>
          <cell r="K129">
            <v>1</v>
          </cell>
          <cell r="L129" t="str">
            <v>PMF</v>
          </cell>
          <cell r="M129">
            <v>3</v>
          </cell>
          <cell r="N129">
            <v>4.5</v>
          </cell>
        </row>
      </sheetData>
      <sheetData sheetId="1">
        <row r="13">
          <cell r="A13" t="str">
            <v>Matière</v>
          </cell>
          <cell r="C13" t="str">
            <v>dernière UFR</v>
          </cell>
          <cell r="G13" t="str">
            <v>Avec &amp;* dans la formule</v>
          </cell>
        </row>
        <row r="14">
          <cell r="A14" t="str">
            <v>Informatique S2</v>
          </cell>
          <cell r="C14">
            <v>27</v>
          </cell>
          <cell r="G14" t="str">
            <v>Info</v>
          </cell>
          <cell r="I14">
            <v>18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e Kirsch Pinheiro" refreshedDate="43849.800743287036" createdVersion="6" refreshedVersion="6" minRefreshableVersion="3" recordCount="125" xr:uid="{3675FBC7-BB3F-AE49-8F81-62CF9DC335E5}">
  <cacheSource type="worksheet">
    <worksheetSource ref="A1:N126" sheet="Service"/>
  </cacheSource>
  <cacheFields count="15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  <fieldGroup base="0">
        <rangePr startNum="2008" endNum="2018" groupInterval="2"/>
        <groupItems count="7">
          <s v="&lt;2008"/>
          <s v="2008-2009"/>
          <s v="2010-2011"/>
          <s v="2012-2013"/>
          <s v="2014-2015"/>
          <s v="2016-2018"/>
          <s v="&gt;2018"/>
        </groupItems>
      </fieldGroup>
    </cacheField>
    <cacheField name="Code Matière" numFmtId="49">
      <sharedItems/>
    </cacheField>
    <cacheField name="Matière" numFmtId="0">
      <sharedItems count="16">
        <s v="Informatique"/>
        <s v="Informatique S1"/>
        <s v="Informatique S2"/>
        <s v="Développement d’interfaces Homme-Machine"/>
        <s v="Technologies coopératives"/>
        <s v="Management des SI"/>
        <s v="Ingénierie des systèmes à base de services"/>
        <s v="Coopération et ubiquité"/>
        <s v="Programmation OO avancée"/>
        <s v="INF6 Algorithmique avancée"/>
        <s v="ISI2: Architecture orientée-objet "/>
        <s v="PRO1: Ateliers d'outils de développement"/>
        <s v="Informatique (Syst d'info et informatique)"/>
        <s v="M1-ISI3 : Modèles et outils pour les processus"/>
        <s v="M2-IT3 : Cloud &amp; pervasive computing"/>
        <s v="Séminaire de Recherche"/>
      </sharedItems>
    </cacheField>
    <cacheField name="Diplôme" numFmtId="49">
      <sharedItems/>
    </cacheField>
    <cacheField name="Filière" numFmtId="0">
      <sharedItems count="11">
        <s v="Gestion"/>
        <s v="Gestion Finances"/>
        <s v="Gestion EGE"/>
        <s v="MASS"/>
        <s v="MIAGE"/>
        <s v="CCA"/>
        <s v="SID"/>
        <s v="Management Stratégique"/>
        <s v="Contrôle de gestion et audit organisationnel"/>
        <s v="Marketing, Vente "/>
        <s v="Management des SI"/>
      </sharedItems>
    </cacheField>
    <cacheField name="Voie" numFmtId="0">
      <sharedItems/>
    </cacheField>
    <cacheField name="UFR" numFmtId="49">
      <sharedItems containsSemiMixedTypes="0" containsString="0" containsNumber="1" containsInteger="1" minValue="6" maxValue="27" count="2">
        <n v="6"/>
        <n v="27"/>
      </sharedItems>
    </cacheField>
    <cacheField name="Niveau" numFmtId="0">
      <sharedItems count="4">
        <s v="L3"/>
        <s v="L1"/>
        <s v="M1"/>
        <s v="M2"/>
      </sharedItems>
    </cacheField>
    <cacheField name="LMD" numFmtId="0">
      <sharedItems/>
    </cacheField>
    <cacheField name="Modalité" numFmtId="0">
      <sharedItems count="2">
        <s v="CM"/>
        <s v="TD"/>
      </sharedItems>
    </cacheField>
    <cacheField name="Semestre" numFmtId="0">
      <sharedItems containsSemiMixedTypes="0" containsString="0" containsNumber="1" containsInteger="1" minValue="1" maxValue="2"/>
    </cacheField>
    <cacheField name="Centre" numFmtId="0">
      <sharedItems/>
    </cacheField>
    <cacheField name="Volume" numFmtId="0">
      <sharedItems containsSemiMixedTypes="0" containsString="0" containsNumber="1" minValue="2" maxValue="39" count="19">
        <n v="18"/>
        <n v="36"/>
        <n v="11"/>
        <n v="24"/>
        <n v="15"/>
        <n v="2"/>
        <n v="9"/>
        <n v="39"/>
        <n v="33"/>
        <n v="16.5"/>
        <n v="6"/>
        <n v="5"/>
        <n v="4"/>
        <n v="7.5"/>
        <n v="3"/>
        <n v="12"/>
        <n v="31.5"/>
        <n v="34"/>
        <n v="32"/>
      </sharedItems>
      <fieldGroup base="12">
        <rangePr autoStart="0" autoEnd="0" startNum="0" endNum="60" groupInterval="18"/>
        <groupItems count="6">
          <s v="&lt;0"/>
          <s v="0-18"/>
          <s v="18-36"/>
          <s v="36-54"/>
          <s v="54-72"/>
          <s v="&gt;72"/>
        </groupItems>
      </fieldGroup>
    </cacheField>
    <cacheField name="eqTD" numFmtId="164">
      <sharedItems containsSemiMixedTypes="0" containsString="0" containsNumber="1" minValue="3" maxValue="58.5" count="23">
        <n v="27"/>
        <n v="36"/>
        <n v="16.5"/>
        <n v="24"/>
        <n v="22.5"/>
        <n v="15"/>
        <n v="3"/>
        <n v="13.5"/>
        <n v="58.5"/>
        <n v="54"/>
        <n v="9"/>
        <n v="33"/>
        <n v="5"/>
        <n v="4"/>
        <n v="11.25"/>
        <n v="7.5"/>
        <n v="49.5"/>
        <n v="4.5"/>
        <n v="18"/>
        <n v="12"/>
        <n v="31.5"/>
        <n v="51"/>
        <n v="48"/>
      </sharedItems>
    </cacheField>
    <cacheField name="Heure Sup" numFmtId="0" formula=" (eqTD- 192)" databaseField="0"/>
  </cacheFields>
  <extLst>
    <ext xmlns:x14="http://schemas.microsoft.com/office/spreadsheetml/2009/9/main" uri="{725AE2AE-9491-48be-B2B4-4EB974FC3084}">
      <x14:pivotCacheDefinition pivotCacheId="19520757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284.693672337962" createdVersion="6" refreshedVersion="6" minRefreshableVersion="3" recordCount="126" xr:uid="{1A6DBC71-E71C-9746-A968-5AD5AF5387D9}">
  <cacheSource type="worksheet">
    <worksheetSource ref="A1:N127" sheet="Service"/>
  </cacheSource>
  <cacheFields count="14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  <fieldGroup base="0">
        <rangePr autoStart="0" startNum="2008" endNum="2018" groupInterval="3"/>
        <groupItems count="6">
          <s v="&lt;2008"/>
          <s v="2008-2010"/>
          <s v="2011-2013"/>
          <s v="2014-2016"/>
          <s v="2017-2019"/>
          <s v="&gt;2020"/>
        </groupItems>
      </fieldGroup>
    </cacheField>
    <cacheField name="Code Matière" numFmtId="49">
      <sharedItems count="28">
        <s v="0630205"/>
        <s v="0634005"/>
        <s v="2710905"/>
        <s v="2711205"/>
        <s v="27332105"/>
        <s v="27420607"/>
        <s v="274A0405"/>
        <s v="MP2SGM6"/>
        <s v="0643505"/>
        <s v="27570205"/>
        <s v="27420210"/>
        <s v="274A0210"/>
        <s v="2735305"/>
        <s v="27321214"/>
        <s v="27322314"/>
        <s v="27323314"/>
        <s v="27333314"/>
        <s v="F3011915"/>
        <s v="F4021216 "/>
        <s v="X3052016"/>
        <s v="X3062016"/>
        <s v="X4031816"/>
        <s v="X4051816"/>
        <s v="X5I43116"/>
        <s v="X5I73116"/>
        <s v="F4021216"/>
        <s v="F4161218"/>
        <s v="F4162418"/>
      </sharedItems>
    </cacheField>
    <cacheField name="Matière" numFmtId="0">
      <sharedItems count="16">
        <s v="Informatique"/>
        <s v="Informatique S1"/>
        <s v="Informatique S2"/>
        <s v="Développement d’interfaces Homme-Machine"/>
        <s v="Technologies coopératives"/>
        <s v="Management des SI"/>
        <s v="Ingénierie des systèmes à base de services"/>
        <s v="Coopération et ubiquité"/>
        <s v="Programmation OO avancée"/>
        <s v="INF6 Algorithmique avancée"/>
        <s v="ISI2: Architecture orientée-objet "/>
        <s v="PRO1: Ateliers d'outils de développement"/>
        <s v="Informatique (Syst d'info et informatique)"/>
        <s v="M1-ISI3 : Modèles et outils pour les processus"/>
        <s v="M2-IT3 : Cloud &amp; pervasive computing"/>
        <s v="Séminaire de Recherche"/>
      </sharedItems>
    </cacheField>
    <cacheField name="Diplôme" numFmtId="49">
      <sharedItems/>
    </cacheField>
    <cacheField name="Filière" numFmtId="0">
      <sharedItems/>
    </cacheField>
    <cacheField name="Voie" numFmtId="0">
      <sharedItems/>
    </cacheField>
    <cacheField name="UFR" numFmtId="49">
      <sharedItems containsSemiMixedTypes="0" containsString="0" containsNumber="1" containsInteger="1" minValue="6" maxValue="27" count="2">
        <n v="6"/>
        <n v="27"/>
      </sharedItems>
    </cacheField>
    <cacheField name="Niveau" numFmtId="0">
      <sharedItems/>
    </cacheField>
    <cacheField name="LMD" numFmtId="0">
      <sharedItems/>
    </cacheField>
    <cacheField name="Modalité" numFmtId="0">
      <sharedItems/>
    </cacheField>
    <cacheField name="Semestre" numFmtId="0">
      <sharedItems containsSemiMixedTypes="0" containsString="0" containsNumber="1" containsInteger="1" minValue="1" maxValue="2"/>
    </cacheField>
    <cacheField name="Centre" numFmtId="0">
      <sharedItems/>
    </cacheField>
    <cacheField name="Volume" numFmtId="0">
      <sharedItems containsSemiMixedTypes="0" containsString="0" containsNumber="1" minValue="2" maxValue="39" count="19">
        <n v="18"/>
        <n v="36"/>
        <n v="11"/>
        <n v="24"/>
        <n v="15"/>
        <n v="2"/>
        <n v="9"/>
        <n v="39"/>
        <n v="33"/>
        <n v="16.5"/>
        <n v="6"/>
        <n v="5"/>
        <n v="4"/>
        <n v="7.5"/>
        <n v="3"/>
        <n v="12"/>
        <n v="31.5"/>
        <n v="34"/>
        <n v="32"/>
      </sharedItems>
    </cacheField>
    <cacheField name="eqTD" numFmtId="164">
      <sharedItems containsSemiMixedTypes="0" containsString="0" containsNumber="1" minValue="3" maxValue="58.5" count="23">
        <n v="27"/>
        <n v="36"/>
        <n v="16.5"/>
        <n v="24"/>
        <n v="22.5"/>
        <n v="15"/>
        <n v="3"/>
        <n v="13.5"/>
        <n v="58.5"/>
        <n v="54"/>
        <n v="9"/>
        <n v="33"/>
        <n v="5"/>
        <n v="4"/>
        <n v="11.25"/>
        <n v="7.5"/>
        <n v="49.5"/>
        <n v="4.5"/>
        <n v="18"/>
        <n v="12"/>
        <n v="31.5"/>
        <n v="51"/>
        <n v="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284.766217245371" createdVersion="6" refreshedVersion="6" minRefreshableVersion="3" recordCount="128" xr:uid="{B15907D5-E990-B940-8C78-1235F4D8CCF6}">
  <cacheSource type="worksheet">
    <worksheetSource name="=FeuilleDynamique"/>
  </cacheSource>
  <cacheFields count="14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Code Matière" numFmtId="49">
      <sharedItems/>
    </cacheField>
    <cacheField name="Matière" numFmtId="0">
      <sharedItems count="16">
        <s v="Informatique"/>
        <s v="Informatique S1"/>
        <s v="Informatique S2"/>
        <s v="Développement d’interfaces Homme-Machine"/>
        <s v="Technologies coopératives"/>
        <s v="Management des SI"/>
        <s v="Ingénierie des systèmes à base de services"/>
        <s v="Coopération et ubiquité"/>
        <s v="Programmation OO avancée"/>
        <s v="INF6 Algorithmique avancée"/>
        <s v="ISI2: Architecture orientée-objet "/>
        <s v="PRO1: Ateliers d'outils de développement"/>
        <s v="Informatique (Syst d'info et informatique)"/>
        <s v="M1-ISI3 : Modèles et outils pour les processus"/>
        <s v="M2-IT3 : Cloud &amp; pervasive computing"/>
        <s v="Séminaire de Recherche"/>
      </sharedItems>
    </cacheField>
    <cacheField name="Diplôme" numFmtId="49">
      <sharedItems/>
    </cacheField>
    <cacheField name="Filière" numFmtId="0">
      <sharedItems count="11">
        <s v="Gestion"/>
        <s v="Gestion Finances"/>
        <s v="Gestion EGE"/>
        <s v="MASS"/>
        <s v="MIAGE"/>
        <s v="CCA"/>
        <s v="SID"/>
        <s v="Management Stratégique"/>
        <s v="Contrôle de gestion et audit organisationnel"/>
        <s v="Marketing, Vente "/>
        <s v="Management des SI"/>
      </sharedItems>
    </cacheField>
    <cacheField name="Voie" numFmtId="0">
      <sharedItems count="2">
        <s v="Classique"/>
        <s v="Apprentissage"/>
      </sharedItems>
    </cacheField>
    <cacheField name="UFR" numFmtId="49">
      <sharedItems containsSemiMixedTypes="0" containsString="0" containsNumber="1" containsInteger="1" minValue="6" maxValue="27" count="2">
        <n v="6"/>
        <n v="27"/>
      </sharedItems>
    </cacheField>
    <cacheField name="Niveau" numFmtId="0">
      <sharedItems count="4">
        <s v="L3"/>
        <s v="L1"/>
        <s v="M1"/>
        <s v="M2"/>
      </sharedItems>
    </cacheField>
    <cacheField name="LMD" numFmtId="0">
      <sharedItems/>
    </cacheField>
    <cacheField name="Modalité" numFmtId="0">
      <sharedItems/>
    </cacheField>
    <cacheField name="Semestre" numFmtId="0">
      <sharedItems containsSemiMixedTypes="0" containsString="0" containsNumber="1" containsInteger="1" minValue="1" maxValue="2"/>
    </cacheField>
    <cacheField name="Centre" numFmtId="0">
      <sharedItems/>
    </cacheField>
    <cacheField name="Volume" numFmtId="0">
      <sharedItems containsSemiMixedTypes="0" containsString="0" containsNumber="1" minValue="2" maxValue="39" count="19">
        <n v="18"/>
        <n v="36"/>
        <n v="11"/>
        <n v="24"/>
        <n v="15"/>
        <n v="2"/>
        <n v="9"/>
        <n v="39"/>
        <n v="33"/>
        <n v="16.5"/>
        <n v="6"/>
        <n v="5"/>
        <n v="4"/>
        <n v="7.5"/>
        <n v="3"/>
        <n v="12"/>
        <n v="31.5"/>
        <n v="34"/>
        <n v="32"/>
      </sharedItems>
    </cacheField>
    <cacheField name="eqTD" numFmtId="164">
      <sharedItems containsSemiMixedTypes="0" containsString="0" containsNumber="1" minValue="3" maxValue="5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633.831030787034" createdVersion="7" refreshedVersion="7" minRefreshableVersion="3" recordCount="128" xr:uid="{F0BB0120-CC8E-384D-90A4-44D9EED5B80E}">
  <cacheSource type="worksheet">
    <worksheetSource ref="A1:N129" sheet="Service"/>
  </cacheSource>
  <cacheFields count="15">
    <cacheField name="Année" numFmtId="0">
      <sharedItems containsSemiMixedTypes="0" containsString="0" containsNumber="1" containsInteger="1" minValue="2008" maxValue="2019" count="12"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Code Matière" numFmtId="49">
      <sharedItems/>
    </cacheField>
    <cacheField name="Matière" numFmtId="0">
      <sharedItems/>
    </cacheField>
    <cacheField name="Diplôme" numFmtId="49">
      <sharedItems/>
    </cacheField>
    <cacheField name="Filière" numFmtId="0">
      <sharedItems/>
    </cacheField>
    <cacheField name="Voie" numFmtId="0">
      <sharedItems/>
    </cacheField>
    <cacheField name="UFR" numFmtId="49">
      <sharedItems containsSemiMixedTypes="0" containsString="0" containsNumber="1" containsInteger="1" minValue="6" maxValue="27"/>
    </cacheField>
    <cacheField name="Niveau" numFmtId="0">
      <sharedItems/>
    </cacheField>
    <cacheField name="LMD" numFmtId="0">
      <sharedItems/>
    </cacheField>
    <cacheField name="Modalité" numFmtId="0">
      <sharedItems/>
    </cacheField>
    <cacheField name="Semestre" numFmtId="0">
      <sharedItems containsSemiMixedTypes="0" containsString="0" containsNumber="1" containsInteger="1" minValue="1" maxValue="2"/>
    </cacheField>
    <cacheField name="Centre" numFmtId="0">
      <sharedItems/>
    </cacheField>
    <cacheField name="Volume" numFmtId="0">
      <sharedItems containsSemiMixedTypes="0" containsString="0" containsNumber="1" minValue="2" maxValue="39"/>
    </cacheField>
    <cacheField name="eqTD" numFmtId="164">
      <sharedItems containsSemiMixedTypes="0" containsString="0" containsNumber="1" minValue="3" maxValue="58.5"/>
    </cacheField>
    <cacheField name="HSup" numFmtId="0" formula="eqTD-19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s v="0630205"/>
    <x v="0"/>
    <s v="0632"/>
    <x v="0"/>
    <s v="Classique"/>
    <x v="0"/>
    <x v="0"/>
    <s v="Licence"/>
    <x v="0"/>
    <n v="1"/>
    <s v="Sorbonne"/>
    <x v="0"/>
    <x v="0"/>
  </r>
  <r>
    <x v="0"/>
    <s v="0630205"/>
    <x v="0"/>
    <s v="0636"/>
    <x v="1"/>
    <s v="Classique"/>
    <x v="0"/>
    <x v="0"/>
    <s v="Licence"/>
    <x v="1"/>
    <n v="1"/>
    <s v="Sorbonne"/>
    <x v="1"/>
    <x v="1"/>
  </r>
  <r>
    <x v="0"/>
    <s v="0634005"/>
    <x v="0"/>
    <s v="0632"/>
    <x v="2"/>
    <s v="Classique"/>
    <x v="0"/>
    <x v="0"/>
    <s v="Licence"/>
    <x v="1"/>
    <n v="1"/>
    <s v="Sorbonne"/>
    <x v="1"/>
    <x v="1"/>
  </r>
  <r>
    <x v="0"/>
    <s v="2710905"/>
    <x v="1"/>
    <s v="2711"/>
    <x v="3"/>
    <s v="Classique"/>
    <x v="1"/>
    <x v="1"/>
    <s v="Licence"/>
    <x v="0"/>
    <n v="1"/>
    <s v="PMF"/>
    <x v="2"/>
    <x v="2"/>
  </r>
  <r>
    <x v="0"/>
    <s v="2710905"/>
    <x v="1"/>
    <s v="2711"/>
    <x v="3"/>
    <s v="Classique"/>
    <x v="1"/>
    <x v="1"/>
    <s v="Licence"/>
    <x v="1"/>
    <n v="1"/>
    <s v="PMF"/>
    <x v="3"/>
    <x v="3"/>
  </r>
  <r>
    <x v="0"/>
    <s v="2711205"/>
    <x v="2"/>
    <s v="2711"/>
    <x v="3"/>
    <s v="Classique"/>
    <x v="1"/>
    <x v="1"/>
    <s v="Licence"/>
    <x v="1"/>
    <n v="2"/>
    <s v="PMF"/>
    <x v="3"/>
    <x v="3"/>
  </r>
  <r>
    <x v="0"/>
    <s v="27332105"/>
    <x v="3"/>
    <s v="2733"/>
    <x v="4"/>
    <s v="Apprentissage"/>
    <x v="1"/>
    <x v="0"/>
    <s v="Licence"/>
    <x v="0"/>
    <n v="1"/>
    <s v="PMF"/>
    <x v="4"/>
    <x v="4"/>
  </r>
  <r>
    <x v="0"/>
    <s v="27332105"/>
    <x v="3"/>
    <s v="2733"/>
    <x v="4"/>
    <s v="Apprentissage"/>
    <x v="1"/>
    <x v="0"/>
    <s v="Licence"/>
    <x v="1"/>
    <n v="1"/>
    <s v="PMF"/>
    <x v="4"/>
    <x v="5"/>
  </r>
  <r>
    <x v="0"/>
    <s v="27420607"/>
    <x v="4"/>
    <s v="2742"/>
    <x v="4"/>
    <s v="Classique"/>
    <x v="1"/>
    <x v="2"/>
    <s v="Master"/>
    <x v="0"/>
    <n v="2"/>
    <s v="PMF"/>
    <x v="4"/>
    <x v="4"/>
  </r>
  <r>
    <x v="0"/>
    <s v="27420607"/>
    <x v="4"/>
    <s v="2742"/>
    <x v="4"/>
    <s v="Classique"/>
    <x v="1"/>
    <x v="2"/>
    <s v="Master"/>
    <x v="1"/>
    <n v="2"/>
    <s v="PMF"/>
    <x v="4"/>
    <x v="5"/>
  </r>
  <r>
    <x v="0"/>
    <s v="274A0405"/>
    <x v="4"/>
    <s v="274A"/>
    <x v="4"/>
    <s v="Apprentissage"/>
    <x v="1"/>
    <x v="2"/>
    <s v="Master"/>
    <x v="0"/>
    <n v="2"/>
    <s v="PMF"/>
    <x v="4"/>
    <x v="4"/>
  </r>
  <r>
    <x v="0"/>
    <s v="274A0405"/>
    <x v="4"/>
    <s v="274A"/>
    <x v="4"/>
    <s v="Apprentissage"/>
    <x v="1"/>
    <x v="2"/>
    <s v="Master"/>
    <x v="1"/>
    <n v="2"/>
    <s v="PMF"/>
    <x v="4"/>
    <x v="5"/>
  </r>
  <r>
    <x v="0"/>
    <s v="MP2SGM6"/>
    <x v="5"/>
    <s v="0696"/>
    <x v="5"/>
    <s v="Classique"/>
    <x v="0"/>
    <x v="3"/>
    <s v="Master"/>
    <x v="0"/>
    <n v="2"/>
    <s v="17 Tolbiac"/>
    <x v="5"/>
    <x v="6"/>
  </r>
  <r>
    <x v="1"/>
    <s v="0630205"/>
    <x v="0"/>
    <s v="0632"/>
    <x v="0"/>
    <s v="Classique"/>
    <x v="0"/>
    <x v="0"/>
    <s v="Licence"/>
    <x v="0"/>
    <n v="1"/>
    <s v="Sorbonne"/>
    <x v="0"/>
    <x v="0"/>
  </r>
  <r>
    <x v="1"/>
    <s v="0630205"/>
    <x v="0"/>
    <s v="0636"/>
    <x v="1"/>
    <s v="Classique"/>
    <x v="0"/>
    <x v="0"/>
    <s v="Licence"/>
    <x v="1"/>
    <n v="1"/>
    <s v="Sorbonne"/>
    <x v="1"/>
    <x v="1"/>
  </r>
  <r>
    <x v="1"/>
    <s v="0643505"/>
    <x v="0"/>
    <s v="0642"/>
    <x v="0"/>
    <s v="Classique"/>
    <x v="0"/>
    <x v="2"/>
    <s v="Master"/>
    <x v="0"/>
    <n v="2"/>
    <s v="Sorbonne"/>
    <x v="3"/>
    <x v="1"/>
  </r>
  <r>
    <x v="1"/>
    <s v="0643505"/>
    <x v="0"/>
    <s v="0642"/>
    <x v="0"/>
    <s v="Classique"/>
    <x v="0"/>
    <x v="2"/>
    <s v="Master"/>
    <x v="1"/>
    <n v="2"/>
    <s v="Sorbonne"/>
    <x v="1"/>
    <x v="1"/>
  </r>
  <r>
    <x v="1"/>
    <s v="27420607"/>
    <x v="4"/>
    <s v="2742"/>
    <x v="4"/>
    <s v="Classique"/>
    <x v="1"/>
    <x v="2"/>
    <s v="Master"/>
    <x v="0"/>
    <n v="2"/>
    <s v="PMF"/>
    <x v="4"/>
    <x v="4"/>
  </r>
  <r>
    <x v="1"/>
    <s v="27420607"/>
    <x v="4"/>
    <s v="2742"/>
    <x v="4"/>
    <s v="Classique"/>
    <x v="1"/>
    <x v="2"/>
    <s v="Master"/>
    <x v="1"/>
    <n v="2"/>
    <s v="PMF"/>
    <x v="4"/>
    <x v="5"/>
  </r>
  <r>
    <x v="1"/>
    <s v="27570205"/>
    <x v="6"/>
    <s v="2757"/>
    <x v="6"/>
    <s v="Classique"/>
    <x v="1"/>
    <x v="3"/>
    <s v="Master"/>
    <x v="0"/>
    <n v="2"/>
    <s v="MSE"/>
    <x v="2"/>
    <x v="2"/>
  </r>
  <r>
    <x v="1"/>
    <s v="274A0405"/>
    <x v="4"/>
    <s v="274A"/>
    <x v="4"/>
    <s v="Apprentissage"/>
    <x v="1"/>
    <x v="2"/>
    <s v="Master"/>
    <x v="0"/>
    <n v="2"/>
    <s v="PMF"/>
    <x v="4"/>
    <x v="4"/>
  </r>
  <r>
    <x v="1"/>
    <s v="274A0405"/>
    <x v="4"/>
    <s v="274A"/>
    <x v="4"/>
    <s v="Apprentissage"/>
    <x v="1"/>
    <x v="2"/>
    <s v="Master"/>
    <x v="1"/>
    <n v="2"/>
    <s v="PMF"/>
    <x v="4"/>
    <x v="5"/>
  </r>
  <r>
    <x v="2"/>
    <s v="0630205"/>
    <x v="0"/>
    <s v="0632"/>
    <x v="0"/>
    <s v="Classique"/>
    <x v="0"/>
    <x v="0"/>
    <s v="Licence"/>
    <x v="0"/>
    <n v="1"/>
    <s v="Sorbonne"/>
    <x v="0"/>
    <x v="0"/>
  </r>
  <r>
    <x v="2"/>
    <s v="0630205"/>
    <x v="0"/>
    <s v="0636"/>
    <x v="1"/>
    <s v="Classique"/>
    <x v="0"/>
    <x v="0"/>
    <s v="Licence"/>
    <x v="1"/>
    <n v="1"/>
    <s v="Sorbonne"/>
    <x v="1"/>
    <x v="1"/>
  </r>
  <r>
    <x v="2"/>
    <s v="0643505"/>
    <x v="0"/>
    <s v="0642"/>
    <x v="0"/>
    <s v="Classique"/>
    <x v="0"/>
    <x v="2"/>
    <s v="Master"/>
    <x v="0"/>
    <n v="2"/>
    <s v="Sorbonne"/>
    <x v="3"/>
    <x v="1"/>
  </r>
  <r>
    <x v="2"/>
    <s v="0643505"/>
    <x v="0"/>
    <s v="0642"/>
    <x v="0"/>
    <s v="Classique"/>
    <x v="0"/>
    <x v="2"/>
    <s v="Master"/>
    <x v="1"/>
    <n v="2"/>
    <s v="Sorbonne"/>
    <x v="1"/>
    <x v="1"/>
  </r>
  <r>
    <x v="2"/>
    <s v="27420210"/>
    <x v="7"/>
    <s v="2742"/>
    <x v="4"/>
    <s v="Classique"/>
    <x v="1"/>
    <x v="2"/>
    <s v="Master"/>
    <x v="0"/>
    <n v="2"/>
    <s v="PMF"/>
    <x v="4"/>
    <x v="4"/>
  </r>
  <r>
    <x v="2"/>
    <s v="27420210"/>
    <x v="7"/>
    <s v="2742"/>
    <x v="4"/>
    <s v="Classique"/>
    <x v="1"/>
    <x v="2"/>
    <s v="Master"/>
    <x v="1"/>
    <n v="2"/>
    <s v="PMF"/>
    <x v="4"/>
    <x v="5"/>
  </r>
  <r>
    <x v="2"/>
    <s v="27570205"/>
    <x v="6"/>
    <s v="2757"/>
    <x v="6"/>
    <s v="Classique"/>
    <x v="1"/>
    <x v="3"/>
    <s v="Master"/>
    <x v="0"/>
    <n v="2"/>
    <s v="MSE"/>
    <x v="6"/>
    <x v="7"/>
  </r>
  <r>
    <x v="2"/>
    <s v="274A0210"/>
    <x v="7"/>
    <s v="274A"/>
    <x v="4"/>
    <s v="Apprentissage"/>
    <x v="1"/>
    <x v="2"/>
    <s v="Master"/>
    <x v="0"/>
    <n v="2"/>
    <s v="PMF"/>
    <x v="4"/>
    <x v="4"/>
  </r>
  <r>
    <x v="2"/>
    <s v="274A0210"/>
    <x v="7"/>
    <s v="274A"/>
    <x v="4"/>
    <s v="Apprentissage"/>
    <x v="1"/>
    <x v="2"/>
    <s v="Master"/>
    <x v="1"/>
    <n v="2"/>
    <s v="PMF"/>
    <x v="4"/>
    <x v="5"/>
  </r>
  <r>
    <x v="3"/>
    <s v="0630205"/>
    <x v="0"/>
    <s v="0632"/>
    <x v="0"/>
    <s v="Classique"/>
    <x v="0"/>
    <x v="0"/>
    <s v="Licence"/>
    <x v="0"/>
    <n v="1"/>
    <s v="Sorbonne"/>
    <x v="0"/>
    <x v="0"/>
  </r>
  <r>
    <x v="3"/>
    <s v="0630205"/>
    <x v="0"/>
    <s v="0636"/>
    <x v="1"/>
    <s v="Classique"/>
    <x v="0"/>
    <x v="0"/>
    <s v="Licence"/>
    <x v="1"/>
    <n v="1"/>
    <s v="Sorbonne"/>
    <x v="1"/>
    <x v="1"/>
  </r>
  <r>
    <x v="3"/>
    <s v="0643505"/>
    <x v="0"/>
    <s v="0642"/>
    <x v="0"/>
    <s v="Classique"/>
    <x v="0"/>
    <x v="2"/>
    <s v="Master"/>
    <x v="0"/>
    <n v="2"/>
    <s v="Sorbonne"/>
    <x v="7"/>
    <x v="8"/>
  </r>
  <r>
    <x v="3"/>
    <s v="0643505"/>
    <x v="0"/>
    <s v="0642"/>
    <x v="0"/>
    <s v="Classique"/>
    <x v="0"/>
    <x v="2"/>
    <s v="Master"/>
    <x v="1"/>
    <n v="2"/>
    <s v="Sorbonne"/>
    <x v="1"/>
    <x v="1"/>
  </r>
  <r>
    <x v="3"/>
    <s v="2735305"/>
    <x v="8"/>
    <s v="2732"/>
    <x v="4"/>
    <s v="Classique"/>
    <x v="1"/>
    <x v="0"/>
    <s v="Licence"/>
    <x v="0"/>
    <n v="1"/>
    <s v="PMF"/>
    <x v="4"/>
    <x v="4"/>
  </r>
  <r>
    <x v="3"/>
    <s v="2735305"/>
    <x v="8"/>
    <s v="2732"/>
    <x v="4"/>
    <s v="Classique"/>
    <x v="1"/>
    <x v="0"/>
    <s v="Licence"/>
    <x v="1"/>
    <n v="1"/>
    <s v="PMF"/>
    <x v="4"/>
    <x v="5"/>
  </r>
  <r>
    <x v="3"/>
    <s v="27420210"/>
    <x v="7"/>
    <s v="2742"/>
    <x v="4"/>
    <s v="Classique"/>
    <x v="1"/>
    <x v="2"/>
    <s v="Master"/>
    <x v="0"/>
    <n v="2"/>
    <s v="PMF"/>
    <x v="4"/>
    <x v="4"/>
  </r>
  <r>
    <x v="3"/>
    <s v="27420210"/>
    <x v="7"/>
    <s v="2742"/>
    <x v="4"/>
    <s v="Classique"/>
    <x v="1"/>
    <x v="2"/>
    <s v="Master"/>
    <x v="1"/>
    <n v="2"/>
    <s v="PMF"/>
    <x v="4"/>
    <x v="5"/>
  </r>
  <r>
    <x v="3"/>
    <s v="27570205"/>
    <x v="6"/>
    <s v="2757"/>
    <x v="6"/>
    <s v="Classique"/>
    <x v="1"/>
    <x v="3"/>
    <s v="Master"/>
    <x v="0"/>
    <n v="2"/>
    <s v="MSE"/>
    <x v="6"/>
    <x v="7"/>
  </r>
  <r>
    <x v="3"/>
    <s v="274A0210"/>
    <x v="7"/>
    <s v="274A"/>
    <x v="4"/>
    <s v="Apprentissage"/>
    <x v="1"/>
    <x v="2"/>
    <s v="Master"/>
    <x v="0"/>
    <n v="2"/>
    <s v="PMF"/>
    <x v="4"/>
    <x v="4"/>
  </r>
  <r>
    <x v="3"/>
    <s v="274A0210"/>
    <x v="7"/>
    <s v="274A"/>
    <x v="4"/>
    <s v="Apprentissage"/>
    <x v="1"/>
    <x v="2"/>
    <s v="Master"/>
    <x v="1"/>
    <n v="2"/>
    <s v="PMF"/>
    <x v="4"/>
    <x v="5"/>
  </r>
  <r>
    <x v="4"/>
    <s v="0630205"/>
    <x v="0"/>
    <s v="0632"/>
    <x v="0"/>
    <s v="Classique"/>
    <x v="0"/>
    <x v="0"/>
    <s v="Licence"/>
    <x v="0"/>
    <n v="1"/>
    <s v="Sorbonne"/>
    <x v="0"/>
    <x v="0"/>
  </r>
  <r>
    <x v="4"/>
    <s v="0630205"/>
    <x v="0"/>
    <s v="0636"/>
    <x v="1"/>
    <s v="Classique"/>
    <x v="0"/>
    <x v="0"/>
    <s v="Licence"/>
    <x v="1"/>
    <n v="1"/>
    <s v="Sorbonne"/>
    <x v="1"/>
    <x v="1"/>
  </r>
  <r>
    <x v="4"/>
    <s v="0643505"/>
    <x v="0"/>
    <s v="0642"/>
    <x v="0"/>
    <s v="Classique"/>
    <x v="0"/>
    <x v="2"/>
    <s v="Master"/>
    <x v="0"/>
    <n v="2"/>
    <s v="Sorbonne"/>
    <x v="7"/>
    <x v="8"/>
  </r>
  <r>
    <x v="4"/>
    <s v="0643505"/>
    <x v="0"/>
    <s v="0642"/>
    <x v="0"/>
    <s v="Classique"/>
    <x v="0"/>
    <x v="2"/>
    <s v="Master"/>
    <x v="1"/>
    <n v="2"/>
    <s v="Sorbonne"/>
    <x v="1"/>
    <x v="1"/>
  </r>
  <r>
    <x v="4"/>
    <s v="2735305"/>
    <x v="8"/>
    <s v="2732"/>
    <x v="4"/>
    <s v="Classique"/>
    <x v="1"/>
    <x v="0"/>
    <s v="Licence"/>
    <x v="0"/>
    <n v="1"/>
    <s v="PMF"/>
    <x v="4"/>
    <x v="4"/>
  </r>
  <r>
    <x v="4"/>
    <s v="2735305"/>
    <x v="8"/>
    <s v="2732"/>
    <x v="4"/>
    <s v="Classique"/>
    <x v="1"/>
    <x v="0"/>
    <s v="Licence"/>
    <x v="1"/>
    <n v="1"/>
    <s v="PMF"/>
    <x v="4"/>
    <x v="5"/>
  </r>
  <r>
    <x v="4"/>
    <s v="27420210"/>
    <x v="7"/>
    <s v="2742"/>
    <x v="4"/>
    <s v="Classique"/>
    <x v="1"/>
    <x v="2"/>
    <s v="Master"/>
    <x v="0"/>
    <n v="2"/>
    <s v="PMF"/>
    <x v="4"/>
    <x v="4"/>
  </r>
  <r>
    <x v="4"/>
    <s v="27420210"/>
    <x v="7"/>
    <s v="2742"/>
    <x v="4"/>
    <s v="Classique"/>
    <x v="1"/>
    <x v="2"/>
    <s v="Master"/>
    <x v="1"/>
    <n v="2"/>
    <s v="PMF"/>
    <x v="4"/>
    <x v="5"/>
  </r>
  <r>
    <x v="4"/>
    <s v="27570205"/>
    <x v="6"/>
    <s v="2757"/>
    <x v="6"/>
    <s v="Classique"/>
    <x v="1"/>
    <x v="3"/>
    <s v="Master"/>
    <x v="0"/>
    <n v="2"/>
    <s v="MSE"/>
    <x v="6"/>
    <x v="7"/>
  </r>
  <r>
    <x v="4"/>
    <s v="274A0210"/>
    <x v="7"/>
    <s v="274A"/>
    <x v="4"/>
    <s v="Apprentissage"/>
    <x v="1"/>
    <x v="2"/>
    <s v="Master"/>
    <x v="0"/>
    <n v="2"/>
    <s v="PMF"/>
    <x v="4"/>
    <x v="4"/>
  </r>
  <r>
    <x v="4"/>
    <s v="274A0210"/>
    <x v="7"/>
    <s v="274A"/>
    <x v="4"/>
    <s v="Apprentissage"/>
    <x v="1"/>
    <x v="2"/>
    <s v="Master"/>
    <x v="1"/>
    <n v="2"/>
    <s v="PMF"/>
    <x v="4"/>
    <x v="5"/>
  </r>
  <r>
    <x v="5"/>
    <s v="0630205"/>
    <x v="0"/>
    <s v="0632"/>
    <x v="0"/>
    <s v="Classique"/>
    <x v="0"/>
    <x v="0"/>
    <s v="Licence"/>
    <x v="0"/>
    <n v="1"/>
    <s v="Sorbonne"/>
    <x v="0"/>
    <x v="0"/>
  </r>
  <r>
    <x v="5"/>
    <s v="0630205"/>
    <x v="0"/>
    <s v="0636"/>
    <x v="1"/>
    <s v="Classique"/>
    <x v="0"/>
    <x v="0"/>
    <s v="Licence"/>
    <x v="1"/>
    <n v="1"/>
    <s v="Sorbonne"/>
    <x v="8"/>
    <x v="1"/>
  </r>
  <r>
    <x v="5"/>
    <s v="0643505"/>
    <x v="0"/>
    <s v="0642"/>
    <x v="0"/>
    <s v="Classique"/>
    <x v="0"/>
    <x v="2"/>
    <s v="Master"/>
    <x v="0"/>
    <n v="2"/>
    <s v="Sorbonne"/>
    <x v="1"/>
    <x v="9"/>
  </r>
  <r>
    <x v="5"/>
    <s v="0643505"/>
    <x v="0"/>
    <s v="0642"/>
    <x v="0"/>
    <s v="Classique"/>
    <x v="0"/>
    <x v="2"/>
    <s v="Master"/>
    <x v="1"/>
    <n v="2"/>
    <s v="Sorbonne"/>
    <x v="9"/>
    <x v="2"/>
  </r>
  <r>
    <x v="5"/>
    <s v="2735305"/>
    <x v="8"/>
    <s v="2732"/>
    <x v="4"/>
    <s v="Classique"/>
    <x v="1"/>
    <x v="0"/>
    <s v="Licence"/>
    <x v="0"/>
    <n v="1"/>
    <s v="PMF"/>
    <x v="10"/>
    <x v="10"/>
  </r>
  <r>
    <x v="5"/>
    <s v="2735305"/>
    <x v="8"/>
    <s v="2732"/>
    <x v="4"/>
    <s v="Classique"/>
    <x v="1"/>
    <x v="0"/>
    <s v="Licence"/>
    <x v="1"/>
    <n v="1"/>
    <s v="PMF"/>
    <x v="6"/>
    <x v="10"/>
  </r>
  <r>
    <x v="5"/>
    <s v="27420210"/>
    <x v="7"/>
    <s v="2742"/>
    <x v="4"/>
    <s v="Classique"/>
    <x v="1"/>
    <x v="2"/>
    <s v="Master"/>
    <x v="0"/>
    <n v="2"/>
    <s v="PMF"/>
    <x v="4"/>
    <x v="4"/>
  </r>
  <r>
    <x v="5"/>
    <s v="27420210"/>
    <x v="7"/>
    <s v="2742"/>
    <x v="4"/>
    <s v="Classique"/>
    <x v="1"/>
    <x v="2"/>
    <s v="Master"/>
    <x v="1"/>
    <n v="2"/>
    <s v="PMF"/>
    <x v="4"/>
    <x v="5"/>
  </r>
  <r>
    <x v="5"/>
    <s v="27570205"/>
    <x v="6"/>
    <s v="2757"/>
    <x v="6"/>
    <s v="Classique"/>
    <x v="1"/>
    <x v="3"/>
    <s v="Master"/>
    <x v="0"/>
    <n v="2"/>
    <s v="MSE"/>
    <x v="6"/>
    <x v="7"/>
  </r>
  <r>
    <x v="5"/>
    <s v="274A0210"/>
    <x v="7"/>
    <s v="274A"/>
    <x v="4"/>
    <s v="Apprentissage"/>
    <x v="1"/>
    <x v="2"/>
    <s v="Master"/>
    <x v="0"/>
    <n v="2"/>
    <s v="PMF"/>
    <x v="4"/>
    <x v="4"/>
  </r>
  <r>
    <x v="5"/>
    <s v="274A0210"/>
    <x v="7"/>
    <s v="274A"/>
    <x v="4"/>
    <s v="Apprentissage"/>
    <x v="1"/>
    <x v="2"/>
    <s v="Master"/>
    <x v="1"/>
    <n v="2"/>
    <s v="PMF"/>
    <x v="4"/>
    <x v="5"/>
  </r>
  <r>
    <x v="6"/>
    <s v="0630205"/>
    <x v="0"/>
    <s v="0632"/>
    <x v="0"/>
    <s v="Classique"/>
    <x v="0"/>
    <x v="0"/>
    <s v="Licence"/>
    <x v="0"/>
    <n v="1"/>
    <s v="Sorbonne"/>
    <x v="0"/>
    <x v="0"/>
  </r>
  <r>
    <x v="6"/>
    <s v="0630205"/>
    <x v="0"/>
    <s v="0636"/>
    <x v="1"/>
    <s v="Classique"/>
    <x v="0"/>
    <x v="0"/>
    <s v="Licence"/>
    <x v="1"/>
    <n v="1"/>
    <s v="Sorbonne"/>
    <x v="8"/>
    <x v="1"/>
  </r>
  <r>
    <x v="6"/>
    <s v="0643505"/>
    <x v="0"/>
    <s v="0642"/>
    <x v="0"/>
    <s v="Classique"/>
    <x v="0"/>
    <x v="2"/>
    <s v="Master"/>
    <x v="0"/>
    <n v="2"/>
    <s v="Sorbonne"/>
    <x v="1"/>
    <x v="9"/>
  </r>
  <r>
    <x v="6"/>
    <s v="0643505"/>
    <x v="0"/>
    <s v="0642"/>
    <x v="0"/>
    <s v="Classique"/>
    <x v="0"/>
    <x v="2"/>
    <s v="Master"/>
    <x v="1"/>
    <n v="2"/>
    <s v="Sorbonne"/>
    <x v="8"/>
    <x v="11"/>
  </r>
  <r>
    <x v="6"/>
    <s v="27321214"/>
    <x v="9"/>
    <s v="2732"/>
    <x v="4"/>
    <s v="Classique"/>
    <x v="1"/>
    <x v="0"/>
    <s v="Licence"/>
    <x v="0"/>
    <n v="2"/>
    <s v="PMF"/>
    <x v="10"/>
    <x v="10"/>
  </r>
  <r>
    <x v="6"/>
    <s v="27321214"/>
    <x v="9"/>
    <s v="2732"/>
    <x v="4"/>
    <s v="Classique"/>
    <x v="1"/>
    <x v="0"/>
    <s v="Licence"/>
    <x v="1"/>
    <n v="2"/>
    <s v="PMF"/>
    <x v="4"/>
    <x v="5"/>
  </r>
  <r>
    <x v="6"/>
    <s v="27322314"/>
    <x v="10"/>
    <s v="2732"/>
    <x v="4"/>
    <s v="Classique"/>
    <x v="1"/>
    <x v="0"/>
    <s v="Licence"/>
    <x v="0"/>
    <n v="1"/>
    <s v="PMF"/>
    <x v="10"/>
    <x v="10"/>
  </r>
  <r>
    <x v="6"/>
    <s v="27322314"/>
    <x v="10"/>
    <s v="2732"/>
    <x v="4"/>
    <s v="Classique"/>
    <x v="1"/>
    <x v="0"/>
    <s v="Licence"/>
    <x v="1"/>
    <n v="1"/>
    <s v="PMF"/>
    <x v="6"/>
    <x v="10"/>
  </r>
  <r>
    <x v="6"/>
    <s v="27323314"/>
    <x v="11"/>
    <s v="2732"/>
    <x v="4"/>
    <s v="Classique"/>
    <x v="1"/>
    <x v="0"/>
    <s v="Licence"/>
    <x v="1"/>
    <n v="1"/>
    <s v="PMF"/>
    <x v="11"/>
    <x v="12"/>
  </r>
  <r>
    <x v="6"/>
    <s v="27333314"/>
    <x v="11"/>
    <s v="2733"/>
    <x v="4"/>
    <s v="Apprentissage"/>
    <x v="1"/>
    <x v="0"/>
    <s v="Licence"/>
    <x v="1"/>
    <n v="1"/>
    <s v="PMF"/>
    <x v="12"/>
    <x v="13"/>
  </r>
  <r>
    <x v="6"/>
    <s v="27420210"/>
    <x v="7"/>
    <s v="2742"/>
    <x v="4"/>
    <s v="Classique"/>
    <x v="1"/>
    <x v="2"/>
    <s v="Master"/>
    <x v="0"/>
    <n v="2"/>
    <s v="PMF"/>
    <x v="13"/>
    <x v="14"/>
  </r>
  <r>
    <x v="6"/>
    <s v="27420210"/>
    <x v="7"/>
    <s v="2742"/>
    <x v="4"/>
    <s v="Classique"/>
    <x v="1"/>
    <x v="2"/>
    <s v="Master"/>
    <x v="1"/>
    <n v="2"/>
    <s v="PMF"/>
    <x v="13"/>
    <x v="15"/>
  </r>
  <r>
    <x v="6"/>
    <s v="27570205"/>
    <x v="6"/>
    <s v="2757"/>
    <x v="6"/>
    <s v="Classique"/>
    <x v="1"/>
    <x v="3"/>
    <s v="Master"/>
    <x v="0"/>
    <n v="2"/>
    <s v="MSE"/>
    <x v="6"/>
    <x v="7"/>
  </r>
  <r>
    <x v="6"/>
    <s v="274A0210"/>
    <x v="7"/>
    <s v="274A"/>
    <x v="4"/>
    <s v="Apprentissage"/>
    <x v="1"/>
    <x v="2"/>
    <s v="Master"/>
    <x v="0"/>
    <n v="2"/>
    <s v="PMF"/>
    <x v="13"/>
    <x v="14"/>
  </r>
  <r>
    <x v="6"/>
    <s v="274A0210"/>
    <x v="7"/>
    <s v="274A"/>
    <x v="4"/>
    <s v="Apprentissage"/>
    <x v="1"/>
    <x v="2"/>
    <s v="Master"/>
    <x v="1"/>
    <n v="2"/>
    <s v="PMF"/>
    <x v="13"/>
    <x v="15"/>
  </r>
  <r>
    <x v="7"/>
    <s v="0630205"/>
    <x v="0"/>
    <s v="0632"/>
    <x v="0"/>
    <s v="Classique"/>
    <x v="0"/>
    <x v="0"/>
    <s v="Licence"/>
    <x v="0"/>
    <n v="1"/>
    <s v="Sorbonne"/>
    <x v="0"/>
    <x v="0"/>
  </r>
  <r>
    <x v="7"/>
    <s v="0630205"/>
    <x v="0"/>
    <s v="0636"/>
    <x v="1"/>
    <s v="Classique"/>
    <x v="0"/>
    <x v="0"/>
    <s v="Licence"/>
    <x v="1"/>
    <n v="1"/>
    <s v="Sorbonne"/>
    <x v="8"/>
    <x v="1"/>
  </r>
  <r>
    <x v="7"/>
    <s v="0643505"/>
    <x v="0"/>
    <s v="0642"/>
    <x v="0"/>
    <s v="Classique"/>
    <x v="0"/>
    <x v="2"/>
    <s v="Master"/>
    <x v="0"/>
    <n v="2"/>
    <s v="Sorbonne"/>
    <x v="1"/>
    <x v="9"/>
  </r>
  <r>
    <x v="7"/>
    <s v="0643505"/>
    <x v="0"/>
    <s v="0642"/>
    <x v="0"/>
    <s v="Classique"/>
    <x v="0"/>
    <x v="2"/>
    <s v="Master"/>
    <x v="1"/>
    <n v="2"/>
    <s v="Sorbonne"/>
    <x v="8"/>
    <x v="11"/>
  </r>
  <r>
    <x v="7"/>
    <s v="27321214"/>
    <x v="9"/>
    <s v="2732"/>
    <x v="4"/>
    <s v="Classique"/>
    <x v="1"/>
    <x v="0"/>
    <s v="Licence"/>
    <x v="0"/>
    <n v="2"/>
    <s v="PMF"/>
    <x v="4"/>
    <x v="4"/>
  </r>
  <r>
    <x v="7"/>
    <s v="27321214"/>
    <x v="9"/>
    <s v="2732"/>
    <x v="4"/>
    <s v="Classique"/>
    <x v="1"/>
    <x v="0"/>
    <s v="Licence"/>
    <x v="1"/>
    <n v="2"/>
    <s v="PMF"/>
    <x v="4"/>
    <x v="5"/>
  </r>
  <r>
    <x v="7"/>
    <s v="27322314"/>
    <x v="10"/>
    <s v="2732"/>
    <x v="4"/>
    <s v="Classique"/>
    <x v="1"/>
    <x v="0"/>
    <s v="Licence"/>
    <x v="0"/>
    <n v="1"/>
    <s v="PMF"/>
    <x v="4"/>
    <x v="4"/>
  </r>
  <r>
    <x v="7"/>
    <s v="27322314"/>
    <x v="10"/>
    <s v="2732"/>
    <x v="4"/>
    <s v="Classique"/>
    <x v="1"/>
    <x v="0"/>
    <s v="Licence"/>
    <x v="1"/>
    <n v="1"/>
    <s v="PMF"/>
    <x v="4"/>
    <x v="5"/>
  </r>
  <r>
    <x v="7"/>
    <s v="27420210"/>
    <x v="7"/>
    <s v="2742"/>
    <x v="4"/>
    <s v="Classique"/>
    <x v="1"/>
    <x v="2"/>
    <s v="Master"/>
    <x v="0"/>
    <n v="2"/>
    <s v="PMF"/>
    <x v="13"/>
    <x v="14"/>
  </r>
  <r>
    <x v="7"/>
    <s v="27420210"/>
    <x v="7"/>
    <s v="2742"/>
    <x v="4"/>
    <s v="Classique"/>
    <x v="1"/>
    <x v="2"/>
    <s v="Master"/>
    <x v="1"/>
    <n v="2"/>
    <s v="PMF"/>
    <x v="13"/>
    <x v="15"/>
  </r>
  <r>
    <x v="7"/>
    <s v="27570205"/>
    <x v="6"/>
    <s v="2757"/>
    <x v="6"/>
    <s v="Classique"/>
    <x v="1"/>
    <x v="3"/>
    <s v="Master"/>
    <x v="0"/>
    <n v="2"/>
    <s v="MSE"/>
    <x v="6"/>
    <x v="7"/>
  </r>
  <r>
    <x v="7"/>
    <s v="274A0210"/>
    <x v="7"/>
    <s v="274A"/>
    <x v="4"/>
    <s v="Apprentissage"/>
    <x v="1"/>
    <x v="2"/>
    <s v="Master"/>
    <x v="0"/>
    <n v="2"/>
    <s v="PMF"/>
    <x v="13"/>
    <x v="14"/>
  </r>
  <r>
    <x v="7"/>
    <s v="274A0210"/>
    <x v="7"/>
    <s v="274A"/>
    <x v="4"/>
    <s v="Apprentissage"/>
    <x v="1"/>
    <x v="2"/>
    <s v="Master"/>
    <x v="1"/>
    <n v="2"/>
    <s v="PMF"/>
    <x v="13"/>
    <x v="15"/>
  </r>
  <r>
    <x v="8"/>
    <s v="F3011915"/>
    <x v="0"/>
    <s v="L3F301"/>
    <x v="0"/>
    <s v="Classique"/>
    <x v="0"/>
    <x v="0"/>
    <s v="Licence"/>
    <x v="0"/>
    <n v="1"/>
    <s v="Sorbonne"/>
    <x v="0"/>
    <x v="0"/>
  </r>
  <r>
    <x v="8"/>
    <s v="F3011915"/>
    <x v="0"/>
    <s v="L3F305"/>
    <x v="1"/>
    <s v="Classique"/>
    <x v="0"/>
    <x v="0"/>
    <s v="Licence"/>
    <x v="1"/>
    <n v="1"/>
    <s v="Sorbonne"/>
    <x v="8"/>
    <x v="1"/>
  </r>
  <r>
    <x v="8"/>
    <s v="F4021216 "/>
    <x v="12"/>
    <s v="M1F402 "/>
    <x v="0"/>
    <s v="Classique"/>
    <x v="0"/>
    <x v="2"/>
    <s v="Master"/>
    <x v="0"/>
    <n v="2"/>
    <s v="Sorbonne"/>
    <x v="8"/>
    <x v="16"/>
  </r>
  <r>
    <x v="8"/>
    <s v="F4021216 "/>
    <x v="12"/>
    <s v="M1F408"/>
    <x v="0"/>
    <s v="Classique"/>
    <x v="0"/>
    <x v="2"/>
    <s v="Master"/>
    <x v="1"/>
    <n v="2"/>
    <s v="Sorbonne"/>
    <x v="9"/>
    <x v="2"/>
  </r>
  <r>
    <x v="8"/>
    <s v="F4021216 "/>
    <x v="12"/>
    <s v="M1F409"/>
    <x v="0"/>
    <s v="Classique"/>
    <x v="0"/>
    <x v="2"/>
    <s v="Master"/>
    <x v="1"/>
    <n v="2"/>
    <s v="Sorbonne"/>
    <x v="9"/>
    <x v="2"/>
  </r>
  <r>
    <x v="8"/>
    <s v="X3052016"/>
    <x v="10"/>
    <s v="L3X305"/>
    <x v="4"/>
    <s v="Classique"/>
    <x v="1"/>
    <x v="0"/>
    <s v="Licence"/>
    <x v="0"/>
    <n v="2"/>
    <s v="PMF"/>
    <x v="4"/>
    <x v="4"/>
  </r>
  <r>
    <x v="8"/>
    <s v="X3052016"/>
    <x v="10"/>
    <s v="L3X305"/>
    <x v="4"/>
    <s v="Classique"/>
    <x v="1"/>
    <x v="0"/>
    <s v="Licence"/>
    <x v="1"/>
    <n v="2"/>
    <s v="PMF"/>
    <x v="4"/>
    <x v="5"/>
  </r>
  <r>
    <x v="8"/>
    <s v="X3062016"/>
    <x v="10"/>
    <s v="L3X306"/>
    <x v="4"/>
    <s v="Apprentissage"/>
    <x v="1"/>
    <x v="0"/>
    <s v="Licence"/>
    <x v="0"/>
    <n v="2"/>
    <s v="PMF"/>
    <x v="4"/>
    <x v="4"/>
  </r>
  <r>
    <x v="8"/>
    <s v="X3062016"/>
    <x v="10"/>
    <s v="L3X306"/>
    <x v="4"/>
    <s v="Apprentissage"/>
    <x v="1"/>
    <x v="0"/>
    <s v="Licence"/>
    <x v="1"/>
    <n v="2"/>
    <s v="PMF"/>
    <x v="4"/>
    <x v="5"/>
  </r>
  <r>
    <x v="8"/>
    <s v="X4031816"/>
    <x v="13"/>
    <s v="M1X403"/>
    <x v="4"/>
    <s v="Classique"/>
    <x v="1"/>
    <x v="2"/>
    <s v="Master"/>
    <x v="0"/>
    <n v="2"/>
    <s v="PMF"/>
    <x v="14"/>
    <x v="17"/>
  </r>
  <r>
    <x v="8"/>
    <s v="X4031816"/>
    <x v="13"/>
    <s v="M1X403"/>
    <x v="4"/>
    <s v="Classique"/>
    <x v="1"/>
    <x v="2"/>
    <s v="Master"/>
    <x v="1"/>
    <n v="2"/>
    <s v="PMF"/>
    <x v="14"/>
    <x v="6"/>
  </r>
  <r>
    <x v="8"/>
    <s v="X4051816"/>
    <x v="13"/>
    <s v="M1X405"/>
    <x v="4"/>
    <s v="Apprentissage"/>
    <x v="1"/>
    <x v="2"/>
    <s v="Master"/>
    <x v="0"/>
    <n v="2"/>
    <s v="PMF"/>
    <x v="14"/>
    <x v="17"/>
  </r>
  <r>
    <x v="8"/>
    <s v="X4051816"/>
    <x v="13"/>
    <s v="M1X405"/>
    <x v="4"/>
    <s v="Apprentissage"/>
    <x v="1"/>
    <x v="2"/>
    <s v="Master"/>
    <x v="1"/>
    <n v="2"/>
    <s v="PMF"/>
    <x v="14"/>
    <x v="6"/>
  </r>
  <r>
    <x v="8"/>
    <s v="X5I43116"/>
    <x v="14"/>
    <s v="MIX504"/>
    <x v="4"/>
    <s v="Apprentissage"/>
    <x v="1"/>
    <x v="3"/>
    <s v="Master"/>
    <x v="0"/>
    <n v="1"/>
    <s v="PMF"/>
    <x v="15"/>
    <x v="18"/>
  </r>
  <r>
    <x v="8"/>
    <s v="X5I73116"/>
    <x v="14"/>
    <s v="MIX507"/>
    <x v="4"/>
    <s v="Apprentissage"/>
    <x v="1"/>
    <x v="3"/>
    <s v="Master"/>
    <x v="0"/>
    <n v="1"/>
    <s v="PMF"/>
    <x v="15"/>
    <x v="18"/>
  </r>
  <r>
    <x v="9"/>
    <s v="F3011915"/>
    <x v="0"/>
    <s v="L3F301"/>
    <x v="0"/>
    <s v="Classique"/>
    <x v="0"/>
    <x v="0"/>
    <s v="Licence"/>
    <x v="0"/>
    <n v="1"/>
    <s v="Sorbonne"/>
    <x v="0"/>
    <x v="0"/>
  </r>
  <r>
    <x v="9"/>
    <s v="F3011915"/>
    <x v="0"/>
    <s v="L3F305"/>
    <x v="1"/>
    <s v="Classique"/>
    <x v="0"/>
    <x v="0"/>
    <s v="Licence"/>
    <x v="1"/>
    <n v="1"/>
    <s v="Sorbonne"/>
    <x v="8"/>
    <x v="1"/>
  </r>
  <r>
    <x v="9"/>
    <s v="F4021216 "/>
    <x v="12"/>
    <s v="M1F410"/>
    <x v="7"/>
    <s v="Classique"/>
    <x v="0"/>
    <x v="2"/>
    <s v="Master"/>
    <x v="0"/>
    <n v="2"/>
    <s v="Sorbonne"/>
    <x v="8"/>
    <x v="16"/>
  </r>
  <r>
    <x v="9"/>
    <s v="F4021216 "/>
    <x v="12"/>
    <s v="M1F40N"/>
    <x v="8"/>
    <s v="Classique"/>
    <x v="0"/>
    <x v="2"/>
    <s v="Master"/>
    <x v="1"/>
    <n v="2"/>
    <s v="Sorbonne"/>
    <x v="9"/>
    <x v="2"/>
  </r>
  <r>
    <x v="9"/>
    <s v="F4021216 "/>
    <x v="12"/>
    <s v="M1F40H"/>
    <x v="9"/>
    <s v="Classique"/>
    <x v="0"/>
    <x v="2"/>
    <s v="Master"/>
    <x v="1"/>
    <n v="2"/>
    <s v="Sorbonne"/>
    <x v="8"/>
    <x v="11"/>
  </r>
  <r>
    <x v="9"/>
    <s v="F4021216 "/>
    <x v="12"/>
    <s v="M1F410"/>
    <x v="7"/>
    <s v="Classique"/>
    <x v="0"/>
    <x v="2"/>
    <s v="Master"/>
    <x v="1"/>
    <n v="2"/>
    <s v="Sorbonne"/>
    <x v="15"/>
    <x v="19"/>
  </r>
  <r>
    <x v="9"/>
    <s v="X5I43116"/>
    <x v="14"/>
    <s v="MIX504"/>
    <x v="4"/>
    <s v="Apprentissage"/>
    <x v="1"/>
    <x v="3"/>
    <s v="Master"/>
    <x v="0"/>
    <n v="1"/>
    <s v="PMF"/>
    <x v="15"/>
    <x v="18"/>
  </r>
  <r>
    <x v="9"/>
    <s v="X5I73116"/>
    <x v="14"/>
    <s v="MIX507"/>
    <x v="4"/>
    <s v="Apprentissage"/>
    <x v="1"/>
    <x v="3"/>
    <s v="Master"/>
    <x v="0"/>
    <n v="1"/>
    <s v="PMF"/>
    <x v="15"/>
    <x v="18"/>
  </r>
  <r>
    <x v="10"/>
    <s v="F3011915"/>
    <x v="0"/>
    <s v="L3F301"/>
    <x v="0"/>
    <s v="Classique"/>
    <x v="0"/>
    <x v="0"/>
    <s v="Licence"/>
    <x v="0"/>
    <n v="1"/>
    <s v="Sorbonne"/>
    <x v="0"/>
    <x v="0"/>
  </r>
  <r>
    <x v="10"/>
    <s v="F3011915"/>
    <x v="0"/>
    <s v="L3F305"/>
    <x v="1"/>
    <s v="Classique"/>
    <x v="0"/>
    <x v="0"/>
    <s v="Licence"/>
    <x v="1"/>
    <n v="1"/>
    <s v="Sorbonne"/>
    <x v="8"/>
    <x v="1"/>
  </r>
  <r>
    <x v="10"/>
    <s v="F4021216"/>
    <x v="12"/>
    <s v="M1F410"/>
    <x v="7"/>
    <s v="Classique"/>
    <x v="0"/>
    <x v="2"/>
    <s v="Master"/>
    <x v="0"/>
    <n v="2"/>
    <s v="Sorbonne"/>
    <x v="8"/>
    <x v="16"/>
  </r>
  <r>
    <x v="10"/>
    <s v="F4021216 "/>
    <x v="12"/>
    <s v="M1F40N"/>
    <x v="8"/>
    <s v="Classique"/>
    <x v="0"/>
    <x v="2"/>
    <s v="Master"/>
    <x v="1"/>
    <n v="2"/>
    <s v="Sorbonne"/>
    <x v="9"/>
    <x v="2"/>
  </r>
  <r>
    <x v="10"/>
    <s v="F4021216 "/>
    <x v="12"/>
    <s v="M1F40H"/>
    <x v="9"/>
    <s v="Classique"/>
    <x v="0"/>
    <x v="2"/>
    <s v="Master"/>
    <x v="1"/>
    <n v="2"/>
    <s v="Sorbonne"/>
    <x v="8"/>
    <x v="11"/>
  </r>
  <r>
    <x v="10"/>
    <s v="F4021216 "/>
    <x v="12"/>
    <s v="M1F410"/>
    <x v="7"/>
    <s v="Classique"/>
    <x v="0"/>
    <x v="2"/>
    <s v="Master"/>
    <x v="1"/>
    <n v="2"/>
    <s v="Sorbonne"/>
    <x v="16"/>
    <x v="20"/>
  </r>
  <r>
    <x v="10"/>
    <s v="F4161218"/>
    <x v="12"/>
    <s v="M1F416"/>
    <x v="10"/>
    <s v="Apprentissage"/>
    <x v="0"/>
    <x v="2"/>
    <s v="Master"/>
    <x v="0"/>
    <n v="2"/>
    <s v="Broca"/>
    <x v="17"/>
    <x v="21"/>
  </r>
  <r>
    <x v="10"/>
    <s v="F4161218"/>
    <x v="12"/>
    <s v="M1F416"/>
    <x v="10"/>
    <s v="Apprentissage"/>
    <x v="0"/>
    <x v="2"/>
    <s v="Master"/>
    <x v="0"/>
    <n v="2"/>
    <s v="Broca"/>
    <x v="18"/>
    <x v="22"/>
  </r>
  <r>
    <x v="10"/>
    <s v="F4162418"/>
    <x v="15"/>
    <s v="M1F416"/>
    <x v="10"/>
    <s v="Apprentissage"/>
    <x v="0"/>
    <x v="2"/>
    <s v="Master"/>
    <x v="0"/>
    <n v="2"/>
    <s v="Broca"/>
    <x v="6"/>
    <x v="7"/>
  </r>
  <r>
    <x v="10"/>
    <s v="X5I43116"/>
    <x v="14"/>
    <s v="MIX504"/>
    <x v="4"/>
    <s v="Apprentissage"/>
    <x v="1"/>
    <x v="3"/>
    <s v="Master"/>
    <x v="0"/>
    <n v="1"/>
    <s v="PMF"/>
    <x v="14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x v="0"/>
    <x v="0"/>
    <s v="0632"/>
    <s v="Gestion"/>
    <s v="Classique"/>
    <x v="0"/>
    <s v="L3"/>
    <s v="Licence"/>
    <s v="CM"/>
    <n v="1"/>
    <s v="Sorbonne"/>
    <x v="0"/>
    <x v="0"/>
  </r>
  <r>
    <x v="0"/>
    <x v="0"/>
    <x v="0"/>
    <s v="0636"/>
    <s v="Gestion Finances"/>
    <s v="Classique"/>
    <x v="0"/>
    <s v="L3"/>
    <s v="Licence"/>
    <s v="TD"/>
    <n v="1"/>
    <s v="Sorbonne"/>
    <x v="1"/>
    <x v="1"/>
  </r>
  <r>
    <x v="0"/>
    <x v="1"/>
    <x v="0"/>
    <s v="0632"/>
    <s v="Gestion EGE"/>
    <s v="Classique"/>
    <x v="0"/>
    <s v="L3"/>
    <s v="Licence"/>
    <s v="TD"/>
    <n v="1"/>
    <s v="Sorbonne"/>
    <x v="1"/>
    <x v="1"/>
  </r>
  <r>
    <x v="0"/>
    <x v="2"/>
    <x v="1"/>
    <s v="2711"/>
    <s v="MASS"/>
    <s v="Classique"/>
    <x v="1"/>
    <s v="L1"/>
    <s v="Licence"/>
    <s v="CM"/>
    <n v="1"/>
    <s v="PMF"/>
    <x v="2"/>
    <x v="2"/>
  </r>
  <r>
    <x v="0"/>
    <x v="2"/>
    <x v="1"/>
    <s v="2711"/>
    <s v="MASS"/>
    <s v="Classique"/>
    <x v="1"/>
    <s v="L1"/>
    <s v="Licence"/>
    <s v="TD"/>
    <n v="1"/>
    <s v="PMF"/>
    <x v="3"/>
    <x v="3"/>
  </r>
  <r>
    <x v="0"/>
    <x v="3"/>
    <x v="2"/>
    <s v="2711"/>
    <s v="MASS"/>
    <s v="Classique"/>
    <x v="1"/>
    <s v="L1"/>
    <s v="Licence"/>
    <s v="TD"/>
    <n v="2"/>
    <s v="PMF"/>
    <x v="3"/>
    <x v="3"/>
  </r>
  <r>
    <x v="0"/>
    <x v="4"/>
    <x v="3"/>
    <s v="2733"/>
    <s v="MIAGE"/>
    <s v="Apprentissage"/>
    <x v="1"/>
    <s v="L3"/>
    <s v="Licence"/>
    <s v="CM"/>
    <n v="1"/>
    <s v="PMF"/>
    <x v="4"/>
    <x v="4"/>
  </r>
  <r>
    <x v="0"/>
    <x v="4"/>
    <x v="3"/>
    <s v="2733"/>
    <s v="MIAGE"/>
    <s v="Apprentissage"/>
    <x v="1"/>
    <s v="L3"/>
    <s v="Licence"/>
    <s v="TD"/>
    <n v="1"/>
    <s v="PMF"/>
    <x v="4"/>
    <x v="5"/>
  </r>
  <r>
    <x v="0"/>
    <x v="5"/>
    <x v="4"/>
    <s v="2742"/>
    <s v="MIAGE"/>
    <s v="Classique"/>
    <x v="1"/>
    <s v="M1"/>
    <s v="Master"/>
    <s v="CM"/>
    <n v="2"/>
    <s v="PMF"/>
    <x v="4"/>
    <x v="4"/>
  </r>
  <r>
    <x v="0"/>
    <x v="5"/>
    <x v="4"/>
    <s v="2742"/>
    <s v="MIAGE"/>
    <s v="Classique"/>
    <x v="1"/>
    <s v="M1"/>
    <s v="Master"/>
    <s v="TD"/>
    <n v="2"/>
    <s v="PMF"/>
    <x v="4"/>
    <x v="5"/>
  </r>
  <r>
    <x v="0"/>
    <x v="6"/>
    <x v="4"/>
    <s v="274A"/>
    <s v="MIAGE"/>
    <s v="Apprentissage"/>
    <x v="1"/>
    <s v="M1"/>
    <s v="Master"/>
    <s v="CM"/>
    <n v="2"/>
    <s v="PMF"/>
    <x v="4"/>
    <x v="4"/>
  </r>
  <r>
    <x v="0"/>
    <x v="6"/>
    <x v="4"/>
    <s v="274A"/>
    <s v="MIAGE"/>
    <s v="Apprentissage"/>
    <x v="1"/>
    <s v="M1"/>
    <s v="Master"/>
    <s v="TD"/>
    <n v="2"/>
    <s v="PMF"/>
    <x v="4"/>
    <x v="5"/>
  </r>
  <r>
    <x v="0"/>
    <x v="7"/>
    <x v="5"/>
    <s v="0696"/>
    <s v="CCA"/>
    <s v="Classique"/>
    <x v="0"/>
    <s v="M2"/>
    <s v="Master"/>
    <s v="CM"/>
    <n v="2"/>
    <s v="17 Tolbiac"/>
    <x v="5"/>
    <x v="6"/>
  </r>
  <r>
    <x v="1"/>
    <x v="0"/>
    <x v="0"/>
    <s v="0632"/>
    <s v="Gestion"/>
    <s v="Classique"/>
    <x v="0"/>
    <s v="L3"/>
    <s v="Licence"/>
    <s v="CM"/>
    <n v="1"/>
    <s v="Sorbonne"/>
    <x v="0"/>
    <x v="0"/>
  </r>
  <r>
    <x v="1"/>
    <x v="0"/>
    <x v="0"/>
    <s v="0636"/>
    <s v="Gestion Finances"/>
    <s v="Classique"/>
    <x v="0"/>
    <s v="L3"/>
    <s v="Licence"/>
    <s v="TD"/>
    <n v="1"/>
    <s v="Sorbonne"/>
    <x v="1"/>
    <x v="1"/>
  </r>
  <r>
    <x v="1"/>
    <x v="8"/>
    <x v="0"/>
    <s v="0642"/>
    <s v="Gestion"/>
    <s v="Classique"/>
    <x v="0"/>
    <s v="M1"/>
    <s v="Master"/>
    <s v="CM"/>
    <n v="2"/>
    <s v="Sorbonne"/>
    <x v="3"/>
    <x v="1"/>
  </r>
  <r>
    <x v="1"/>
    <x v="8"/>
    <x v="0"/>
    <s v="0642"/>
    <s v="Gestion"/>
    <s v="Classique"/>
    <x v="0"/>
    <s v="M1"/>
    <s v="Master"/>
    <s v="TD"/>
    <n v="2"/>
    <s v="Sorbonne"/>
    <x v="1"/>
    <x v="1"/>
  </r>
  <r>
    <x v="1"/>
    <x v="5"/>
    <x v="4"/>
    <s v="2742"/>
    <s v="MIAGE"/>
    <s v="Classique"/>
    <x v="1"/>
    <s v="M1"/>
    <s v="Master"/>
    <s v="CM"/>
    <n v="2"/>
    <s v="PMF"/>
    <x v="4"/>
    <x v="4"/>
  </r>
  <r>
    <x v="1"/>
    <x v="5"/>
    <x v="4"/>
    <s v="2742"/>
    <s v="MIAGE"/>
    <s v="Classique"/>
    <x v="1"/>
    <s v="M1"/>
    <s v="Master"/>
    <s v="TD"/>
    <n v="2"/>
    <s v="PMF"/>
    <x v="4"/>
    <x v="5"/>
  </r>
  <r>
    <x v="1"/>
    <x v="9"/>
    <x v="6"/>
    <s v="2757"/>
    <s v="SID"/>
    <s v="Classique"/>
    <x v="1"/>
    <s v="M2"/>
    <s v="Master"/>
    <s v="CM"/>
    <n v="2"/>
    <s v="MSE"/>
    <x v="2"/>
    <x v="2"/>
  </r>
  <r>
    <x v="1"/>
    <x v="6"/>
    <x v="4"/>
    <s v="274A"/>
    <s v="MIAGE"/>
    <s v="Apprentissage"/>
    <x v="1"/>
    <s v="M1"/>
    <s v="Master"/>
    <s v="CM"/>
    <n v="2"/>
    <s v="PMF"/>
    <x v="4"/>
    <x v="4"/>
  </r>
  <r>
    <x v="1"/>
    <x v="6"/>
    <x v="4"/>
    <s v="274A"/>
    <s v="MIAGE"/>
    <s v="Apprentissage"/>
    <x v="1"/>
    <s v="M1"/>
    <s v="Master"/>
    <s v="TD"/>
    <n v="2"/>
    <s v="PMF"/>
    <x v="4"/>
    <x v="5"/>
  </r>
  <r>
    <x v="2"/>
    <x v="0"/>
    <x v="0"/>
    <s v="0632"/>
    <s v="Gestion"/>
    <s v="Classique"/>
    <x v="0"/>
    <s v="L3"/>
    <s v="Licence"/>
    <s v="CM"/>
    <n v="1"/>
    <s v="Sorbonne"/>
    <x v="0"/>
    <x v="0"/>
  </r>
  <r>
    <x v="2"/>
    <x v="0"/>
    <x v="0"/>
    <s v="0636"/>
    <s v="Gestion Finances"/>
    <s v="Classique"/>
    <x v="0"/>
    <s v="L3"/>
    <s v="Licence"/>
    <s v="TD"/>
    <n v="1"/>
    <s v="Sorbonne"/>
    <x v="1"/>
    <x v="1"/>
  </r>
  <r>
    <x v="2"/>
    <x v="8"/>
    <x v="0"/>
    <s v="0642"/>
    <s v="Gestion"/>
    <s v="Classique"/>
    <x v="0"/>
    <s v="M1"/>
    <s v="Master"/>
    <s v="CM"/>
    <n v="2"/>
    <s v="Sorbonne"/>
    <x v="3"/>
    <x v="1"/>
  </r>
  <r>
    <x v="2"/>
    <x v="8"/>
    <x v="0"/>
    <s v="0642"/>
    <s v="Gestion"/>
    <s v="Classique"/>
    <x v="0"/>
    <s v="M1"/>
    <s v="Master"/>
    <s v="TD"/>
    <n v="2"/>
    <s v="Sorbonne"/>
    <x v="1"/>
    <x v="1"/>
  </r>
  <r>
    <x v="2"/>
    <x v="10"/>
    <x v="7"/>
    <s v="2742"/>
    <s v="MIAGE"/>
    <s v="Classique"/>
    <x v="1"/>
    <s v="M1"/>
    <s v="Master"/>
    <s v="CM"/>
    <n v="2"/>
    <s v="PMF"/>
    <x v="4"/>
    <x v="4"/>
  </r>
  <r>
    <x v="2"/>
    <x v="10"/>
    <x v="7"/>
    <s v="2742"/>
    <s v="MIAGE"/>
    <s v="Classique"/>
    <x v="1"/>
    <s v="M1"/>
    <s v="Master"/>
    <s v="TD"/>
    <n v="2"/>
    <s v="PMF"/>
    <x v="4"/>
    <x v="5"/>
  </r>
  <r>
    <x v="2"/>
    <x v="9"/>
    <x v="6"/>
    <s v="2757"/>
    <s v="SID"/>
    <s v="Classique"/>
    <x v="1"/>
    <s v="M2"/>
    <s v="Master"/>
    <s v="CM"/>
    <n v="2"/>
    <s v="MSE"/>
    <x v="6"/>
    <x v="7"/>
  </r>
  <r>
    <x v="2"/>
    <x v="11"/>
    <x v="7"/>
    <s v="274A"/>
    <s v="MIAGE"/>
    <s v="Apprentissage"/>
    <x v="1"/>
    <s v="M1"/>
    <s v="Master"/>
    <s v="CM"/>
    <n v="2"/>
    <s v="PMF"/>
    <x v="4"/>
    <x v="4"/>
  </r>
  <r>
    <x v="2"/>
    <x v="11"/>
    <x v="7"/>
    <s v="274A"/>
    <s v="MIAGE"/>
    <s v="Apprentissage"/>
    <x v="1"/>
    <s v="M1"/>
    <s v="Master"/>
    <s v="TD"/>
    <n v="2"/>
    <s v="PMF"/>
    <x v="4"/>
    <x v="5"/>
  </r>
  <r>
    <x v="3"/>
    <x v="0"/>
    <x v="0"/>
    <s v="0632"/>
    <s v="Gestion"/>
    <s v="Classique"/>
    <x v="0"/>
    <s v="L3"/>
    <s v="Licence"/>
    <s v="CM"/>
    <n v="1"/>
    <s v="Sorbonne"/>
    <x v="0"/>
    <x v="0"/>
  </r>
  <r>
    <x v="3"/>
    <x v="0"/>
    <x v="0"/>
    <s v="0636"/>
    <s v="Gestion Finances"/>
    <s v="Classique"/>
    <x v="0"/>
    <s v="L3"/>
    <s v="Licence"/>
    <s v="TD"/>
    <n v="1"/>
    <s v="Sorbonne"/>
    <x v="1"/>
    <x v="1"/>
  </r>
  <r>
    <x v="3"/>
    <x v="8"/>
    <x v="0"/>
    <s v="0642"/>
    <s v="Gestion"/>
    <s v="Classique"/>
    <x v="0"/>
    <s v="M1"/>
    <s v="Master"/>
    <s v="CM"/>
    <n v="2"/>
    <s v="Sorbonne"/>
    <x v="7"/>
    <x v="8"/>
  </r>
  <r>
    <x v="3"/>
    <x v="8"/>
    <x v="0"/>
    <s v="0642"/>
    <s v="Gestion"/>
    <s v="Classique"/>
    <x v="0"/>
    <s v="M1"/>
    <s v="Master"/>
    <s v="TD"/>
    <n v="2"/>
    <s v="Sorbonne"/>
    <x v="1"/>
    <x v="1"/>
  </r>
  <r>
    <x v="3"/>
    <x v="12"/>
    <x v="8"/>
    <s v="2732"/>
    <s v="MIAGE"/>
    <s v="Classique"/>
    <x v="1"/>
    <s v="L3"/>
    <s v="Licence"/>
    <s v="CM"/>
    <n v="1"/>
    <s v="PMF"/>
    <x v="4"/>
    <x v="4"/>
  </r>
  <r>
    <x v="3"/>
    <x v="12"/>
    <x v="8"/>
    <s v="2732"/>
    <s v="MIAGE"/>
    <s v="Classique"/>
    <x v="1"/>
    <s v="L3"/>
    <s v="Licence"/>
    <s v="TD"/>
    <n v="1"/>
    <s v="PMF"/>
    <x v="4"/>
    <x v="5"/>
  </r>
  <r>
    <x v="3"/>
    <x v="10"/>
    <x v="7"/>
    <s v="2742"/>
    <s v="MIAGE"/>
    <s v="Classique"/>
    <x v="1"/>
    <s v="M1"/>
    <s v="Master"/>
    <s v="CM"/>
    <n v="2"/>
    <s v="PMF"/>
    <x v="4"/>
    <x v="4"/>
  </r>
  <r>
    <x v="3"/>
    <x v="10"/>
    <x v="7"/>
    <s v="2742"/>
    <s v="MIAGE"/>
    <s v="Classique"/>
    <x v="1"/>
    <s v="M1"/>
    <s v="Master"/>
    <s v="TD"/>
    <n v="2"/>
    <s v="PMF"/>
    <x v="4"/>
    <x v="5"/>
  </r>
  <r>
    <x v="3"/>
    <x v="9"/>
    <x v="6"/>
    <s v="2757"/>
    <s v="SID"/>
    <s v="Classique"/>
    <x v="1"/>
    <s v="M2"/>
    <s v="Master"/>
    <s v="CM"/>
    <n v="2"/>
    <s v="MSE"/>
    <x v="6"/>
    <x v="7"/>
  </r>
  <r>
    <x v="3"/>
    <x v="11"/>
    <x v="7"/>
    <s v="274A"/>
    <s v="MIAGE"/>
    <s v="Apprentissage"/>
    <x v="1"/>
    <s v="M1"/>
    <s v="Master"/>
    <s v="CM"/>
    <n v="2"/>
    <s v="PMF"/>
    <x v="4"/>
    <x v="4"/>
  </r>
  <r>
    <x v="3"/>
    <x v="11"/>
    <x v="7"/>
    <s v="274A"/>
    <s v="MIAGE"/>
    <s v="Apprentissage"/>
    <x v="1"/>
    <s v="M1"/>
    <s v="Master"/>
    <s v="TD"/>
    <n v="2"/>
    <s v="PMF"/>
    <x v="4"/>
    <x v="5"/>
  </r>
  <r>
    <x v="4"/>
    <x v="0"/>
    <x v="0"/>
    <s v="0632"/>
    <s v="Gestion"/>
    <s v="Classique"/>
    <x v="0"/>
    <s v="L3"/>
    <s v="Licence"/>
    <s v="CM"/>
    <n v="1"/>
    <s v="Sorbonne"/>
    <x v="0"/>
    <x v="0"/>
  </r>
  <r>
    <x v="4"/>
    <x v="0"/>
    <x v="0"/>
    <s v="0636"/>
    <s v="Gestion Finances"/>
    <s v="Classique"/>
    <x v="0"/>
    <s v="L3"/>
    <s v="Licence"/>
    <s v="TD"/>
    <n v="1"/>
    <s v="Sorbonne"/>
    <x v="1"/>
    <x v="1"/>
  </r>
  <r>
    <x v="4"/>
    <x v="8"/>
    <x v="0"/>
    <s v="0642"/>
    <s v="Gestion"/>
    <s v="Classique"/>
    <x v="0"/>
    <s v="M1"/>
    <s v="Master"/>
    <s v="CM"/>
    <n v="2"/>
    <s v="Sorbonne"/>
    <x v="7"/>
    <x v="8"/>
  </r>
  <r>
    <x v="4"/>
    <x v="8"/>
    <x v="0"/>
    <s v="0642"/>
    <s v="Gestion"/>
    <s v="Classique"/>
    <x v="0"/>
    <s v="M1"/>
    <s v="Master"/>
    <s v="TD"/>
    <n v="2"/>
    <s v="Sorbonne"/>
    <x v="1"/>
    <x v="1"/>
  </r>
  <r>
    <x v="4"/>
    <x v="12"/>
    <x v="8"/>
    <s v="2732"/>
    <s v="MIAGE"/>
    <s v="Classique"/>
    <x v="1"/>
    <s v="L3"/>
    <s v="Licence"/>
    <s v="CM"/>
    <n v="1"/>
    <s v="PMF"/>
    <x v="4"/>
    <x v="4"/>
  </r>
  <r>
    <x v="4"/>
    <x v="12"/>
    <x v="8"/>
    <s v="2732"/>
    <s v="MIAGE"/>
    <s v="Classique"/>
    <x v="1"/>
    <s v="L3"/>
    <s v="Licence"/>
    <s v="TD"/>
    <n v="1"/>
    <s v="PMF"/>
    <x v="4"/>
    <x v="5"/>
  </r>
  <r>
    <x v="4"/>
    <x v="10"/>
    <x v="7"/>
    <s v="2742"/>
    <s v="MIAGE"/>
    <s v="Classique"/>
    <x v="1"/>
    <s v="M1"/>
    <s v="Master"/>
    <s v="CM"/>
    <n v="2"/>
    <s v="PMF"/>
    <x v="4"/>
    <x v="4"/>
  </r>
  <r>
    <x v="4"/>
    <x v="10"/>
    <x v="7"/>
    <s v="2742"/>
    <s v="MIAGE"/>
    <s v="Classique"/>
    <x v="1"/>
    <s v="M1"/>
    <s v="Master"/>
    <s v="TD"/>
    <n v="2"/>
    <s v="PMF"/>
    <x v="4"/>
    <x v="5"/>
  </r>
  <r>
    <x v="4"/>
    <x v="9"/>
    <x v="6"/>
    <s v="2757"/>
    <s v="SID"/>
    <s v="Classique"/>
    <x v="1"/>
    <s v="M2"/>
    <s v="Master"/>
    <s v="CM"/>
    <n v="2"/>
    <s v="MSE"/>
    <x v="6"/>
    <x v="7"/>
  </r>
  <r>
    <x v="4"/>
    <x v="11"/>
    <x v="7"/>
    <s v="274A"/>
    <s v="MIAGE"/>
    <s v="Apprentissage"/>
    <x v="1"/>
    <s v="M1"/>
    <s v="Master"/>
    <s v="CM"/>
    <n v="2"/>
    <s v="PMF"/>
    <x v="4"/>
    <x v="4"/>
  </r>
  <r>
    <x v="4"/>
    <x v="11"/>
    <x v="7"/>
    <s v="274A"/>
    <s v="MIAGE"/>
    <s v="Apprentissage"/>
    <x v="1"/>
    <s v="M1"/>
    <s v="Master"/>
    <s v="TD"/>
    <n v="2"/>
    <s v="PMF"/>
    <x v="4"/>
    <x v="5"/>
  </r>
  <r>
    <x v="5"/>
    <x v="0"/>
    <x v="0"/>
    <s v="0632"/>
    <s v="Gestion"/>
    <s v="Classique"/>
    <x v="0"/>
    <s v="L3"/>
    <s v="Licence"/>
    <s v="CM"/>
    <n v="1"/>
    <s v="Sorbonne"/>
    <x v="0"/>
    <x v="0"/>
  </r>
  <r>
    <x v="5"/>
    <x v="0"/>
    <x v="0"/>
    <s v="0636"/>
    <s v="Gestion Finances"/>
    <s v="Classique"/>
    <x v="0"/>
    <s v="L3"/>
    <s v="Licence"/>
    <s v="TD"/>
    <n v="1"/>
    <s v="Sorbonne"/>
    <x v="8"/>
    <x v="1"/>
  </r>
  <r>
    <x v="5"/>
    <x v="8"/>
    <x v="0"/>
    <s v="0642"/>
    <s v="Gestion"/>
    <s v="Classique"/>
    <x v="0"/>
    <s v="M1"/>
    <s v="Master"/>
    <s v="CM"/>
    <n v="2"/>
    <s v="Sorbonne"/>
    <x v="1"/>
    <x v="9"/>
  </r>
  <r>
    <x v="5"/>
    <x v="8"/>
    <x v="0"/>
    <s v="0642"/>
    <s v="Gestion"/>
    <s v="Classique"/>
    <x v="0"/>
    <s v="M1"/>
    <s v="Master"/>
    <s v="TD"/>
    <n v="2"/>
    <s v="Sorbonne"/>
    <x v="9"/>
    <x v="2"/>
  </r>
  <r>
    <x v="5"/>
    <x v="12"/>
    <x v="8"/>
    <s v="2732"/>
    <s v="MIAGE"/>
    <s v="Classique"/>
    <x v="1"/>
    <s v="L3"/>
    <s v="Licence"/>
    <s v="CM"/>
    <n v="1"/>
    <s v="PMF"/>
    <x v="10"/>
    <x v="10"/>
  </r>
  <r>
    <x v="5"/>
    <x v="12"/>
    <x v="8"/>
    <s v="2732"/>
    <s v="MIAGE"/>
    <s v="Classique"/>
    <x v="1"/>
    <s v="L3"/>
    <s v="Licence"/>
    <s v="TD"/>
    <n v="1"/>
    <s v="PMF"/>
    <x v="6"/>
    <x v="10"/>
  </r>
  <r>
    <x v="5"/>
    <x v="10"/>
    <x v="7"/>
    <s v="2742"/>
    <s v="MIAGE"/>
    <s v="Classique"/>
    <x v="1"/>
    <s v="M1"/>
    <s v="Master"/>
    <s v="CM"/>
    <n v="2"/>
    <s v="PMF"/>
    <x v="4"/>
    <x v="4"/>
  </r>
  <r>
    <x v="5"/>
    <x v="10"/>
    <x v="7"/>
    <s v="2742"/>
    <s v="MIAGE"/>
    <s v="Classique"/>
    <x v="1"/>
    <s v="M1"/>
    <s v="Master"/>
    <s v="TD"/>
    <n v="2"/>
    <s v="PMF"/>
    <x v="4"/>
    <x v="5"/>
  </r>
  <r>
    <x v="5"/>
    <x v="9"/>
    <x v="6"/>
    <s v="2757"/>
    <s v="SID"/>
    <s v="Classique"/>
    <x v="1"/>
    <s v="M2"/>
    <s v="Master"/>
    <s v="CM"/>
    <n v="2"/>
    <s v="MSE"/>
    <x v="6"/>
    <x v="7"/>
  </r>
  <r>
    <x v="5"/>
    <x v="11"/>
    <x v="7"/>
    <s v="274A"/>
    <s v="MIAGE"/>
    <s v="Apprentissage"/>
    <x v="1"/>
    <s v="M1"/>
    <s v="Master"/>
    <s v="CM"/>
    <n v="2"/>
    <s v="PMF"/>
    <x v="4"/>
    <x v="4"/>
  </r>
  <r>
    <x v="5"/>
    <x v="11"/>
    <x v="7"/>
    <s v="274A"/>
    <s v="MIAGE"/>
    <s v="Apprentissage"/>
    <x v="1"/>
    <s v="M1"/>
    <s v="Master"/>
    <s v="TD"/>
    <n v="2"/>
    <s v="PMF"/>
    <x v="4"/>
    <x v="5"/>
  </r>
  <r>
    <x v="6"/>
    <x v="0"/>
    <x v="0"/>
    <s v="0632"/>
    <s v="Gestion"/>
    <s v="Classique"/>
    <x v="0"/>
    <s v="L3"/>
    <s v="Licence"/>
    <s v="CM"/>
    <n v="1"/>
    <s v="Sorbonne"/>
    <x v="0"/>
    <x v="0"/>
  </r>
  <r>
    <x v="6"/>
    <x v="0"/>
    <x v="0"/>
    <s v="0636"/>
    <s v="Gestion Finances"/>
    <s v="Classique"/>
    <x v="0"/>
    <s v="L3"/>
    <s v="Licence"/>
    <s v="TD"/>
    <n v="1"/>
    <s v="Sorbonne"/>
    <x v="8"/>
    <x v="1"/>
  </r>
  <r>
    <x v="6"/>
    <x v="8"/>
    <x v="0"/>
    <s v="0642"/>
    <s v="Gestion"/>
    <s v="Classique"/>
    <x v="0"/>
    <s v="M1"/>
    <s v="Master"/>
    <s v="CM"/>
    <n v="2"/>
    <s v="Sorbonne"/>
    <x v="1"/>
    <x v="9"/>
  </r>
  <r>
    <x v="6"/>
    <x v="8"/>
    <x v="0"/>
    <s v="0642"/>
    <s v="Gestion"/>
    <s v="Classique"/>
    <x v="0"/>
    <s v="M1"/>
    <s v="Master"/>
    <s v="TD"/>
    <n v="2"/>
    <s v="Sorbonne"/>
    <x v="8"/>
    <x v="11"/>
  </r>
  <r>
    <x v="6"/>
    <x v="13"/>
    <x v="9"/>
    <s v="2732"/>
    <s v="MIAGE"/>
    <s v="Classique"/>
    <x v="1"/>
    <s v="L3"/>
    <s v="Licence"/>
    <s v="CM"/>
    <n v="2"/>
    <s v="PMF"/>
    <x v="10"/>
    <x v="10"/>
  </r>
  <r>
    <x v="6"/>
    <x v="13"/>
    <x v="9"/>
    <s v="2732"/>
    <s v="MIAGE"/>
    <s v="Classique"/>
    <x v="1"/>
    <s v="L3"/>
    <s v="Licence"/>
    <s v="TD"/>
    <n v="2"/>
    <s v="PMF"/>
    <x v="4"/>
    <x v="5"/>
  </r>
  <r>
    <x v="6"/>
    <x v="14"/>
    <x v="10"/>
    <s v="2732"/>
    <s v="MIAGE"/>
    <s v="Classique"/>
    <x v="1"/>
    <s v="L3"/>
    <s v="Licence"/>
    <s v="CM"/>
    <n v="1"/>
    <s v="PMF"/>
    <x v="10"/>
    <x v="10"/>
  </r>
  <r>
    <x v="6"/>
    <x v="14"/>
    <x v="10"/>
    <s v="2732"/>
    <s v="MIAGE"/>
    <s v="Classique"/>
    <x v="1"/>
    <s v="L3"/>
    <s v="Licence"/>
    <s v="TD"/>
    <n v="1"/>
    <s v="PMF"/>
    <x v="6"/>
    <x v="10"/>
  </r>
  <r>
    <x v="6"/>
    <x v="15"/>
    <x v="11"/>
    <s v="2732"/>
    <s v="MIAGE"/>
    <s v="Classique"/>
    <x v="1"/>
    <s v="L3"/>
    <s v="Licence"/>
    <s v="TD"/>
    <n v="1"/>
    <s v="PMF"/>
    <x v="11"/>
    <x v="12"/>
  </r>
  <r>
    <x v="6"/>
    <x v="16"/>
    <x v="11"/>
    <s v="2733"/>
    <s v="MIAGE"/>
    <s v="Apprentissage"/>
    <x v="1"/>
    <s v="L3"/>
    <s v="Licence"/>
    <s v="TD"/>
    <n v="1"/>
    <s v="PMF"/>
    <x v="12"/>
    <x v="13"/>
  </r>
  <r>
    <x v="6"/>
    <x v="10"/>
    <x v="7"/>
    <s v="2742"/>
    <s v="MIAGE"/>
    <s v="Classique"/>
    <x v="1"/>
    <s v="M1"/>
    <s v="Master"/>
    <s v="CM"/>
    <n v="2"/>
    <s v="PMF"/>
    <x v="13"/>
    <x v="14"/>
  </r>
  <r>
    <x v="6"/>
    <x v="10"/>
    <x v="7"/>
    <s v="2742"/>
    <s v="MIAGE"/>
    <s v="Classique"/>
    <x v="1"/>
    <s v="M1"/>
    <s v="Master"/>
    <s v="TD"/>
    <n v="2"/>
    <s v="PMF"/>
    <x v="13"/>
    <x v="15"/>
  </r>
  <r>
    <x v="6"/>
    <x v="9"/>
    <x v="6"/>
    <s v="2757"/>
    <s v="SID"/>
    <s v="Classique"/>
    <x v="1"/>
    <s v="M2"/>
    <s v="Master"/>
    <s v="CM"/>
    <n v="2"/>
    <s v="MSE"/>
    <x v="6"/>
    <x v="7"/>
  </r>
  <r>
    <x v="6"/>
    <x v="11"/>
    <x v="7"/>
    <s v="274A"/>
    <s v="MIAGE"/>
    <s v="Apprentissage"/>
    <x v="1"/>
    <s v="M1"/>
    <s v="Master"/>
    <s v="CM"/>
    <n v="2"/>
    <s v="PMF"/>
    <x v="13"/>
    <x v="14"/>
  </r>
  <r>
    <x v="6"/>
    <x v="11"/>
    <x v="7"/>
    <s v="274A"/>
    <s v="MIAGE"/>
    <s v="Apprentissage"/>
    <x v="1"/>
    <s v="M1"/>
    <s v="Master"/>
    <s v="TD"/>
    <n v="2"/>
    <s v="PMF"/>
    <x v="13"/>
    <x v="15"/>
  </r>
  <r>
    <x v="7"/>
    <x v="0"/>
    <x v="0"/>
    <s v="0632"/>
    <s v="Gestion"/>
    <s v="Classique"/>
    <x v="0"/>
    <s v="L3"/>
    <s v="Licence"/>
    <s v="CM"/>
    <n v="1"/>
    <s v="Sorbonne"/>
    <x v="0"/>
    <x v="0"/>
  </r>
  <r>
    <x v="7"/>
    <x v="0"/>
    <x v="0"/>
    <s v="0636"/>
    <s v="Gestion Finances"/>
    <s v="Classique"/>
    <x v="0"/>
    <s v="L3"/>
    <s v="Licence"/>
    <s v="TD"/>
    <n v="1"/>
    <s v="Sorbonne"/>
    <x v="8"/>
    <x v="1"/>
  </r>
  <r>
    <x v="7"/>
    <x v="8"/>
    <x v="0"/>
    <s v="0642"/>
    <s v="Gestion"/>
    <s v="Classique"/>
    <x v="0"/>
    <s v="M1"/>
    <s v="Master"/>
    <s v="CM"/>
    <n v="2"/>
    <s v="Sorbonne"/>
    <x v="1"/>
    <x v="9"/>
  </r>
  <r>
    <x v="7"/>
    <x v="8"/>
    <x v="0"/>
    <s v="0642"/>
    <s v="Gestion"/>
    <s v="Classique"/>
    <x v="0"/>
    <s v="M1"/>
    <s v="Master"/>
    <s v="TD"/>
    <n v="2"/>
    <s v="Sorbonne"/>
    <x v="8"/>
    <x v="11"/>
  </r>
  <r>
    <x v="7"/>
    <x v="13"/>
    <x v="9"/>
    <s v="2732"/>
    <s v="MIAGE"/>
    <s v="Classique"/>
    <x v="1"/>
    <s v="L3"/>
    <s v="Licence"/>
    <s v="CM"/>
    <n v="2"/>
    <s v="PMF"/>
    <x v="4"/>
    <x v="4"/>
  </r>
  <r>
    <x v="7"/>
    <x v="13"/>
    <x v="9"/>
    <s v="2732"/>
    <s v="MIAGE"/>
    <s v="Classique"/>
    <x v="1"/>
    <s v="L3"/>
    <s v="Licence"/>
    <s v="TD"/>
    <n v="2"/>
    <s v="PMF"/>
    <x v="4"/>
    <x v="5"/>
  </r>
  <r>
    <x v="7"/>
    <x v="14"/>
    <x v="10"/>
    <s v="2732"/>
    <s v="MIAGE"/>
    <s v="Classique"/>
    <x v="1"/>
    <s v="L3"/>
    <s v="Licence"/>
    <s v="CM"/>
    <n v="1"/>
    <s v="PMF"/>
    <x v="4"/>
    <x v="4"/>
  </r>
  <r>
    <x v="7"/>
    <x v="14"/>
    <x v="10"/>
    <s v="2732"/>
    <s v="MIAGE"/>
    <s v="Classique"/>
    <x v="1"/>
    <s v="L3"/>
    <s v="Licence"/>
    <s v="TD"/>
    <n v="1"/>
    <s v="PMF"/>
    <x v="4"/>
    <x v="5"/>
  </r>
  <r>
    <x v="7"/>
    <x v="10"/>
    <x v="7"/>
    <s v="2742"/>
    <s v="MIAGE"/>
    <s v="Classique"/>
    <x v="1"/>
    <s v="M1"/>
    <s v="Master"/>
    <s v="CM"/>
    <n v="2"/>
    <s v="PMF"/>
    <x v="13"/>
    <x v="14"/>
  </r>
  <r>
    <x v="7"/>
    <x v="10"/>
    <x v="7"/>
    <s v="2742"/>
    <s v="MIAGE"/>
    <s v="Classique"/>
    <x v="1"/>
    <s v="M1"/>
    <s v="Master"/>
    <s v="TD"/>
    <n v="2"/>
    <s v="PMF"/>
    <x v="13"/>
    <x v="15"/>
  </r>
  <r>
    <x v="7"/>
    <x v="9"/>
    <x v="6"/>
    <s v="2757"/>
    <s v="SID"/>
    <s v="Classique"/>
    <x v="1"/>
    <s v="M2"/>
    <s v="Master"/>
    <s v="CM"/>
    <n v="2"/>
    <s v="MSE"/>
    <x v="6"/>
    <x v="7"/>
  </r>
  <r>
    <x v="7"/>
    <x v="11"/>
    <x v="7"/>
    <s v="274A"/>
    <s v="MIAGE"/>
    <s v="Apprentissage"/>
    <x v="1"/>
    <s v="M1"/>
    <s v="Master"/>
    <s v="CM"/>
    <n v="2"/>
    <s v="PMF"/>
    <x v="13"/>
    <x v="14"/>
  </r>
  <r>
    <x v="7"/>
    <x v="11"/>
    <x v="7"/>
    <s v="274A"/>
    <s v="MIAGE"/>
    <s v="Apprentissage"/>
    <x v="1"/>
    <s v="M1"/>
    <s v="Master"/>
    <s v="TD"/>
    <n v="2"/>
    <s v="PMF"/>
    <x v="13"/>
    <x v="15"/>
  </r>
  <r>
    <x v="8"/>
    <x v="17"/>
    <x v="0"/>
    <s v="L3F301"/>
    <s v="Gestion"/>
    <s v="Classique"/>
    <x v="0"/>
    <s v="L3"/>
    <s v="Licence"/>
    <s v="CM"/>
    <n v="1"/>
    <s v="Sorbonne"/>
    <x v="0"/>
    <x v="0"/>
  </r>
  <r>
    <x v="8"/>
    <x v="17"/>
    <x v="0"/>
    <s v="L3F305"/>
    <s v="Gestion Finances"/>
    <s v="Classique"/>
    <x v="0"/>
    <s v="L3"/>
    <s v="Licence"/>
    <s v="TD"/>
    <n v="1"/>
    <s v="Sorbonne"/>
    <x v="8"/>
    <x v="1"/>
  </r>
  <r>
    <x v="8"/>
    <x v="18"/>
    <x v="12"/>
    <s v="M1F402 "/>
    <s v="Gestion"/>
    <s v="Classique"/>
    <x v="0"/>
    <s v="M1"/>
    <s v="Master"/>
    <s v="CM"/>
    <n v="2"/>
    <s v="Sorbonne"/>
    <x v="8"/>
    <x v="16"/>
  </r>
  <r>
    <x v="8"/>
    <x v="18"/>
    <x v="12"/>
    <s v="M1F408"/>
    <s v="Gestion"/>
    <s v="Classique"/>
    <x v="0"/>
    <s v="M1"/>
    <s v="Master"/>
    <s v="TD"/>
    <n v="2"/>
    <s v="Sorbonne"/>
    <x v="9"/>
    <x v="2"/>
  </r>
  <r>
    <x v="8"/>
    <x v="18"/>
    <x v="12"/>
    <s v="M1F409"/>
    <s v="Gestion"/>
    <s v="Classique"/>
    <x v="0"/>
    <s v="M1"/>
    <s v="Master"/>
    <s v="TD"/>
    <n v="2"/>
    <s v="Sorbonne"/>
    <x v="9"/>
    <x v="2"/>
  </r>
  <r>
    <x v="8"/>
    <x v="19"/>
    <x v="10"/>
    <s v="L3X305"/>
    <s v="MIAGE"/>
    <s v="Classique"/>
    <x v="1"/>
    <s v="L3"/>
    <s v="Licence"/>
    <s v="CM"/>
    <n v="2"/>
    <s v="PMF"/>
    <x v="4"/>
    <x v="4"/>
  </r>
  <r>
    <x v="8"/>
    <x v="19"/>
    <x v="10"/>
    <s v="L3X305"/>
    <s v="MIAGE"/>
    <s v="Classique"/>
    <x v="1"/>
    <s v="L3"/>
    <s v="Licence"/>
    <s v="TD"/>
    <n v="2"/>
    <s v="PMF"/>
    <x v="4"/>
    <x v="5"/>
  </r>
  <r>
    <x v="8"/>
    <x v="20"/>
    <x v="10"/>
    <s v="L3X306"/>
    <s v="MIAGE"/>
    <s v="Apprentissage"/>
    <x v="1"/>
    <s v="L3"/>
    <s v="Licence"/>
    <s v="CM"/>
    <n v="2"/>
    <s v="PMF"/>
    <x v="4"/>
    <x v="4"/>
  </r>
  <r>
    <x v="8"/>
    <x v="20"/>
    <x v="10"/>
    <s v="L3X306"/>
    <s v="MIAGE"/>
    <s v="Apprentissage"/>
    <x v="1"/>
    <s v="L3"/>
    <s v="Licence"/>
    <s v="TD"/>
    <n v="2"/>
    <s v="PMF"/>
    <x v="4"/>
    <x v="5"/>
  </r>
  <r>
    <x v="8"/>
    <x v="21"/>
    <x v="13"/>
    <s v="M1X403"/>
    <s v="MIAGE"/>
    <s v="Classique"/>
    <x v="1"/>
    <s v="M1"/>
    <s v="Master"/>
    <s v="CM"/>
    <n v="2"/>
    <s v="PMF"/>
    <x v="14"/>
    <x v="17"/>
  </r>
  <r>
    <x v="8"/>
    <x v="21"/>
    <x v="13"/>
    <s v="M1X403"/>
    <s v="MIAGE"/>
    <s v="Classique"/>
    <x v="1"/>
    <s v="M1"/>
    <s v="Master"/>
    <s v="TD"/>
    <n v="2"/>
    <s v="PMF"/>
    <x v="14"/>
    <x v="6"/>
  </r>
  <r>
    <x v="8"/>
    <x v="22"/>
    <x v="13"/>
    <s v="M1X405"/>
    <s v="MIAGE"/>
    <s v="Apprentissage"/>
    <x v="1"/>
    <s v="M1"/>
    <s v="Master"/>
    <s v="CM"/>
    <n v="2"/>
    <s v="PMF"/>
    <x v="14"/>
    <x v="17"/>
  </r>
  <r>
    <x v="8"/>
    <x v="22"/>
    <x v="13"/>
    <s v="M1X405"/>
    <s v="MIAGE"/>
    <s v="Apprentissage"/>
    <x v="1"/>
    <s v="M1"/>
    <s v="Master"/>
    <s v="TD"/>
    <n v="2"/>
    <s v="PMF"/>
    <x v="14"/>
    <x v="6"/>
  </r>
  <r>
    <x v="8"/>
    <x v="23"/>
    <x v="14"/>
    <s v="MIX504"/>
    <s v="MIAGE"/>
    <s v="Apprentissage"/>
    <x v="1"/>
    <s v="M2"/>
    <s v="Master"/>
    <s v="CM"/>
    <n v="1"/>
    <s v="PMF"/>
    <x v="15"/>
    <x v="18"/>
  </r>
  <r>
    <x v="8"/>
    <x v="24"/>
    <x v="14"/>
    <s v="MIX507"/>
    <s v="MIAGE"/>
    <s v="Apprentissage"/>
    <x v="1"/>
    <s v="M2"/>
    <s v="Master"/>
    <s v="CM"/>
    <n v="1"/>
    <s v="PMF"/>
    <x v="15"/>
    <x v="18"/>
  </r>
  <r>
    <x v="9"/>
    <x v="17"/>
    <x v="0"/>
    <s v="L3F301"/>
    <s v="Gestion"/>
    <s v="Classique"/>
    <x v="0"/>
    <s v="L3"/>
    <s v="Licence"/>
    <s v="CM"/>
    <n v="1"/>
    <s v="Sorbonne"/>
    <x v="0"/>
    <x v="0"/>
  </r>
  <r>
    <x v="9"/>
    <x v="17"/>
    <x v="0"/>
    <s v="L3F305"/>
    <s v="Gestion Finances"/>
    <s v="Classique"/>
    <x v="0"/>
    <s v="L3"/>
    <s v="Licence"/>
    <s v="TD"/>
    <n v="1"/>
    <s v="Sorbonne"/>
    <x v="8"/>
    <x v="1"/>
  </r>
  <r>
    <x v="9"/>
    <x v="18"/>
    <x v="12"/>
    <s v="M1F410"/>
    <s v="Management Stratégique"/>
    <s v="Classique"/>
    <x v="0"/>
    <s v="M1"/>
    <s v="Master"/>
    <s v="CM"/>
    <n v="2"/>
    <s v="Sorbonne"/>
    <x v="8"/>
    <x v="16"/>
  </r>
  <r>
    <x v="9"/>
    <x v="18"/>
    <x v="12"/>
    <s v="M1F40N"/>
    <s v="Contrôle de gestion et audit organisationnel"/>
    <s v="Classique"/>
    <x v="0"/>
    <s v="M1"/>
    <s v="Master"/>
    <s v="TD"/>
    <n v="2"/>
    <s v="Sorbonne"/>
    <x v="9"/>
    <x v="2"/>
  </r>
  <r>
    <x v="9"/>
    <x v="18"/>
    <x v="12"/>
    <s v="M1F40H"/>
    <s v="Marketing, Vente "/>
    <s v="Classique"/>
    <x v="0"/>
    <s v="M1"/>
    <s v="Master"/>
    <s v="TD"/>
    <n v="2"/>
    <s v="Sorbonne"/>
    <x v="8"/>
    <x v="11"/>
  </r>
  <r>
    <x v="9"/>
    <x v="18"/>
    <x v="12"/>
    <s v="M1F410"/>
    <s v="Management Stratégique"/>
    <s v="Classique"/>
    <x v="0"/>
    <s v="M1"/>
    <s v="Master"/>
    <s v="TD"/>
    <n v="2"/>
    <s v="Sorbonne"/>
    <x v="15"/>
    <x v="19"/>
  </r>
  <r>
    <x v="9"/>
    <x v="23"/>
    <x v="14"/>
    <s v="MIX504"/>
    <s v="MIAGE"/>
    <s v="Apprentissage"/>
    <x v="1"/>
    <s v="M2"/>
    <s v="Master"/>
    <s v="CM"/>
    <n v="1"/>
    <s v="PMF"/>
    <x v="15"/>
    <x v="18"/>
  </r>
  <r>
    <x v="9"/>
    <x v="24"/>
    <x v="14"/>
    <s v="MIX507"/>
    <s v="MIAGE"/>
    <s v="Apprentissage"/>
    <x v="1"/>
    <s v="M2"/>
    <s v="Master"/>
    <s v="CM"/>
    <n v="1"/>
    <s v="PMF"/>
    <x v="15"/>
    <x v="18"/>
  </r>
  <r>
    <x v="10"/>
    <x v="17"/>
    <x v="0"/>
    <s v="L3F301"/>
    <s v="Gestion"/>
    <s v="Classique"/>
    <x v="0"/>
    <s v="L3"/>
    <s v="Licence"/>
    <s v="CM"/>
    <n v="1"/>
    <s v="Sorbonne"/>
    <x v="0"/>
    <x v="0"/>
  </r>
  <r>
    <x v="10"/>
    <x v="17"/>
    <x v="0"/>
    <s v="L3F305"/>
    <s v="Gestion Finances"/>
    <s v="Classique"/>
    <x v="0"/>
    <s v="L3"/>
    <s v="Licence"/>
    <s v="TD"/>
    <n v="1"/>
    <s v="Sorbonne"/>
    <x v="8"/>
    <x v="1"/>
  </r>
  <r>
    <x v="10"/>
    <x v="25"/>
    <x v="12"/>
    <s v="M1F410"/>
    <s v="Management Stratégique"/>
    <s v="Classique"/>
    <x v="0"/>
    <s v="M1"/>
    <s v="Master"/>
    <s v="CM"/>
    <n v="2"/>
    <s v="Sorbonne"/>
    <x v="8"/>
    <x v="16"/>
  </r>
  <r>
    <x v="10"/>
    <x v="18"/>
    <x v="12"/>
    <s v="M1F40N"/>
    <s v="Contrôle de gestion et audit organisationnel"/>
    <s v="Classique"/>
    <x v="0"/>
    <s v="M1"/>
    <s v="Master"/>
    <s v="TD"/>
    <n v="2"/>
    <s v="Sorbonne"/>
    <x v="9"/>
    <x v="2"/>
  </r>
  <r>
    <x v="10"/>
    <x v="18"/>
    <x v="12"/>
    <s v="M1F40H"/>
    <s v="Marketing, Vente "/>
    <s v="Classique"/>
    <x v="0"/>
    <s v="M1"/>
    <s v="Master"/>
    <s v="TD"/>
    <n v="2"/>
    <s v="Sorbonne"/>
    <x v="8"/>
    <x v="11"/>
  </r>
  <r>
    <x v="10"/>
    <x v="18"/>
    <x v="12"/>
    <s v="M1F410"/>
    <s v="Management Stratégique"/>
    <s v="Classique"/>
    <x v="0"/>
    <s v="M1"/>
    <s v="Master"/>
    <s v="TD"/>
    <n v="2"/>
    <s v="Sorbonne"/>
    <x v="16"/>
    <x v="20"/>
  </r>
  <r>
    <x v="10"/>
    <x v="26"/>
    <x v="12"/>
    <s v="M1F416"/>
    <s v="Management des SI"/>
    <s v="Apprentissage"/>
    <x v="0"/>
    <s v="M1"/>
    <s v="Master"/>
    <s v="CM"/>
    <n v="2"/>
    <s v="Broca"/>
    <x v="17"/>
    <x v="21"/>
  </r>
  <r>
    <x v="10"/>
    <x v="26"/>
    <x v="12"/>
    <s v="M1F416"/>
    <s v="Management des SI"/>
    <s v="Apprentissage"/>
    <x v="0"/>
    <s v="M1"/>
    <s v="Master"/>
    <s v="CM"/>
    <n v="2"/>
    <s v="Broca"/>
    <x v="18"/>
    <x v="22"/>
  </r>
  <r>
    <x v="10"/>
    <x v="27"/>
    <x v="15"/>
    <s v="M1F416"/>
    <s v="Management des SI"/>
    <s v="Apprentissage"/>
    <x v="0"/>
    <s v="M1"/>
    <s v="Master"/>
    <s v="CM"/>
    <n v="2"/>
    <s v="Broca"/>
    <x v="6"/>
    <x v="7"/>
  </r>
  <r>
    <x v="10"/>
    <x v="23"/>
    <x v="14"/>
    <s v="MIX504"/>
    <s v="MIAGE"/>
    <s v="Apprentissage"/>
    <x v="1"/>
    <s v="M2"/>
    <s v="Master"/>
    <s v="CM"/>
    <n v="1"/>
    <s v="PMF"/>
    <x v="14"/>
    <x v="17"/>
  </r>
  <r>
    <x v="10"/>
    <x v="24"/>
    <x v="14"/>
    <s v="MIX507"/>
    <s v="MIAGE"/>
    <s v="Apprentissage"/>
    <x v="1"/>
    <s v="M2"/>
    <s v="Master"/>
    <s v="CM"/>
    <n v="1"/>
    <s v="PMF"/>
    <x v="14"/>
    <x v="1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x v="0"/>
    <s v="0630205"/>
    <x v="0"/>
    <s v="0632"/>
    <x v="0"/>
    <x v="0"/>
    <x v="0"/>
    <x v="0"/>
    <s v="Licence"/>
    <s v="CM"/>
    <n v="1"/>
    <s v="Sorbonne"/>
    <x v="0"/>
    <n v="27"/>
  </r>
  <r>
    <x v="0"/>
    <s v="0630205"/>
    <x v="0"/>
    <s v="0636"/>
    <x v="1"/>
    <x v="0"/>
    <x v="0"/>
    <x v="0"/>
    <s v="Licence"/>
    <s v="TD"/>
    <n v="1"/>
    <s v="Sorbonne"/>
    <x v="1"/>
    <n v="36"/>
  </r>
  <r>
    <x v="0"/>
    <s v="0634005"/>
    <x v="0"/>
    <s v="0632"/>
    <x v="2"/>
    <x v="0"/>
    <x v="0"/>
    <x v="0"/>
    <s v="Licence"/>
    <s v="TD"/>
    <n v="1"/>
    <s v="Sorbonne"/>
    <x v="1"/>
    <n v="36"/>
  </r>
  <r>
    <x v="0"/>
    <s v="2710905"/>
    <x v="1"/>
    <s v="2711"/>
    <x v="3"/>
    <x v="0"/>
    <x v="1"/>
    <x v="1"/>
    <s v="Licence"/>
    <s v="CM"/>
    <n v="1"/>
    <s v="PMF"/>
    <x v="2"/>
    <n v="16.5"/>
  </r>
  <r>
    <x v="0"/>
    <s v="2710905"/>
    <x v="1"/>
    <s v="2711"/>
    <x v="3"/>
    <x v="0"/>
    <x v="1"/>
    <x v="1"/>
    <s v="Licence"/>
    <s v="TD"/>
    <n v="1"/>
    <s v="PMF"/>
    <x v="3"/>
    <n v="24"/>
  </r>
  <r>
    <x v="0"/>
    <s v="2711205"/>
    <x v="2"/>
    <s v="2711"/>
    <x v="3"/>
    <x v="0"/>
    <x v="1"/>
    <x v="1"/>
    <s v="Licence"/>
    <s v="TD"/>
    <n v="2"/>
    <s v="PMF"/>
    <x v="3"/>
    <n v="24"/>
  </r>
  <r>
    <x v="0"/>
    <s v="27332105"/>
    <x v="3"/>
    <s v="2733"/>
    <x v="4"/>
    <x v="1"/>
    <x v="1"/>
    <x v="0"/>
    <s v="Licence"/>
    <s v="CM"/>
    <n v="1"/>
    <s v="PMF"/>
    <x v="4"/>
    <n v="22.5"/>
  </r>
  <r>
    <x v="0"/>
    <s v="27332105"/>
    <x v="3"/>
    <s v="2733"/>
    <x v="4"/>
    <x v="1"/>
    <x v="1"/>
    <x v="0"/>
    <s v="Licence"/>
    <s v="TD"/>
    <n v="1"/>
    <s v="PMF"/>
    <x v="4"/>
    <n v="15"/>
  </r>
  <r>
    <x v="0"/>
    <s v="27420607"/>
    <x v="4"/>
    <s v="2742"/>
    <x v="4"/>
    <x v="0"/>
    <x v="1"/>
    <x v="2"/>
    <s v="Master"/>
    <s v="CM"/>
    <n v="2"/>
    <s v="PMF"/>
    <x v="4"/>
    <n v="22.5"/>
  </r>
  <r>
    <x v="0"/>
    <s v="27420607"/>
    <x v="4"/>
    <s v="2742"/>
    <x v="4"/>
    <x v="0"/>
    <x v="1"/>
    <x v="2"/>
    <s v="Master"/>
    <s v="TD"/>
    <n v="2"/>
    <s v="PMF"/>
    <x v="4"/>
    <n v="15"/>
  </r>
  <r>
    <x v="0"/>
    <s v="274A0405"/>
    <x v="4"/>
    <s v="274A"/>
    <x v="4"/>
    <x v="1"/>
    <x v="1"/>
    <x v="2"/>
    <s v="Master"/>
    <s v="CM"/>
    <n v="2"/>
    <s v="PMF"/>
    <x v="4"/>
    <n v="22.5"/>
  </r>
  <r>
    <x v="0"/>
    <s v="274A0405"/>
    <x v="4"/>
    <s v="274A"/>
    <x v="4"/>
    <x v="1"/>
    <x v="1"/>
    <x v="2"/>
    <s v="Master"/>
    <s v="TD"/>
    <n v="2"/>
    <s v="PMF"/>
    <x v="4"/>
    <n v="15"/>
  </r>
  <r>
    <x v="0"/>
    <s v="MP2SGM6"/>
    <x v="5"/>
    <s v="0696"/>
    <x v="5"/>
    <x v="0"/>
    <x v="0"/>
    <x v="3"/>
    <s v="Master"/>
    <s v="CM"/>
    <n v="2"/>
    <s v="17 Tolbiac"/>
    <x v="5"/>
    <n v="3"/>
  </r>
  <r>
    <x v="1"/>
    <s v="0630205"/>
    <x v="0"/>
    <s v="0632"/>
    <x v="0"/>
    <x v="0"/>
    <x v="0"/>
    <x v="0"/>
    <s v="Licence"/>
    <s v="CM"/>
    <n v="1"/>
    <s v="Sorbonne"/>
    <x v="0"/>
    <n v="27"/>
  </r>
  <r>
    <x v="1"/>
    <s v="0630205"/>
    <x v="0"/>
    <s v="0636"/>
    <x v="1"/>
    <x v="0"/>
    <x v="0"/>
    <x v="0"/>
    <s v="Licence"/>
    <s v="TD"/>
    <n v="1"/>
    <s v="Sorbonne"/>
    <x v="1"/>
    <n v="36"/>
  </r>
  <r>
    <x v="1"/>
    <s v="0643505"/>
    <x v="0"/>
    <s v="0642"/>
    <x v="0"/>
    <x v="0"/>
    <x v="0"/>
    <x v="2"/>
    <s v="Master"/>
    <s v="CM"/>
    <n v="2"/>
    <s v="Sorbonne"/>
    <x v="3"/>
    <n v="36"/>
  </r>
  <r>
    <x v="1"/>
    <s v="0643505"/>
    <x v="0"/>
    <s v="0642"/>
    <x v="0"/>
    <x v="0"/>
    <x v="0"/>
    <x v="2"/>
    <s v="Master"/>
    <s v="TD"/>
    <n v="2"/>
    <s v="Sorbonne"/>
    <x v="1"/>
    <n v="36"/>
  </r>
  <r>
    <x v="1"/>
    <s v="27420607"/>
    <x v="4"/>
    <s v="2742"/>
    <x v="4"/>
    <x v="0"/>
    <x v="1"/>
    <x v="2"/>
    <s v="Master"/>
    <s v="CM"/>
    <n v="2"/>
    <s v="PMF"/>
    <x v="4"/>
    <n v="22.5"/>
  </r>
  <r>
    <x v="1"/>
    <s v="27420607"/>
    <x v="4"/>
    <s v="2742"/>
    <x v="4"/>
    <x v="0"/>
    <x v="1"/>
    <x v="2"/>
    <s v="Master"/>
    <s v="TD"/>
    <n v="2"/>
    <s v="PMF"/>
    <x v="4"/>
    <n v="15"/>
  </r>
  <r>
    <x v="1"/>
    <s v="27570205"/>
    <x v="6"/>
    <s v="2757"/>
    <x v="6"/>
    <x v="0"/>
    <x v="1"/>
    <x v="3"/>
    <s v="Master"/>
    <s v="CM"/>
    <n v="2"/>
    <s v="MSE"/>
    <x v="2"/>
    <n v="16.5"/>
  </r>
  <r>
    <x v="1"/>
    <s v="274A0405"/>
    <x v="4"/>
    <s v="274A"/>
    <x v="4"/>
    <x v="1"/>
    <x v="1"/>
    <x v="2"/>
    <s v="Master"/>
    <s v="CM"/>
    <n v="2"/>
    <s v="PMF"/>
    <x v="4"/>
    <n v="22.5"/>
  </r>
  <r>
    <x v="1"/>
    <s v="274A0405"/>
    <x v="4"/>
    <s v="274A"/>
    <x v="4"/>
    <x v="1"/>
    <x v="1"/>
    <x v="2"/>
    <s v="Master"/>
    <s v="TD"/>
    <n v="2"/>
    <s v="PMF"/>
    <x v="4"/>
    <n v="15"/>
  </r>
  <r>
    <x v="2"/>
    <s v="0630205"/>
    <x v="0"/>
    <s v="0632"/>
    <x v="0"/>
    <x v="0"/>
    <x v="0"/>
    <x v="0"/>
    <s v="Licence"/>
    <s v="CM"/>
    <n v="1"/>
    <s v="Sorbonne"/>
    <x v="0"/>
    <n v="27"/>
  </r>
  <r>
    <x v="2"/>
    <s v="0630205"/>
    <x v="0"/>
    <s v="0636"/>
    <x v="1"/>
    <x v="0"/>
    <x v="0"/>
    <x v="0"/>
    <s v="Licence"/>
    <s v="TD"/>
    <n v="1"/>
    <s v="Sorbonne"/>
    <x v="1"/>
    <n v="36"/>
  </r>
  <r>
    <x v="2"/>
    <s v="0643505"/>
    <x v="0"/>
    <s v="0642"/>
    <x v="0"/>
    <x v="0"/>
    <x v="0"/>
    <x v="2"/>
    <s v="Master"/>
    <s v="CM"/>
    <n v="2"/>
    <s v="Sorbonne"/>
    <x v="3"/>
    <n v="36"/>
  </r>
  <r>
    <x v="2"/>
    <s v="0643505"/>
    <x v="0"/>
    <s v="0642"/>
    <x v="0"/>
    <x v="0"/>
    <x v="0"/>
    <x v="2"/>
    <s v="Master"/>
    <s v="TD"/>
    <n v="2"/>
    <s v="Sorbonne"/>
    <x v="1"/>
    <n v="36"/>
  </r>
  <r>
    <x v="2"/>
    <s v="27420210"/>
    <x v="7"/>
    <s v="2742"/>
    <x v="4"/>
    <x v="0"/>
    <x v="1"/>
    <x v="2"/>
    <s v="Master"/>
    <s v="CM"/>
    <n v="2"/>
    <s v="PMF"/>
    <x v="4"/>
    <n v="22.5"/>
  </r>
  <r>
    <x v="2"/>
    <s v="27420210"/>
    <x v="7"/>
    <s v="2742"/>
    <x v="4"/>
    <x v="0"/>
    <x v="1"/>
    <x v="2"/>
    <s v="Master"/>
    <s v="TD"/>
    <n v="2"/>
    <s v="PMF"/>
    <x v="4"/>
    <n v="15"/>
  </r>
  <r>
    <x v="2"/>
    <s v="27570205"/>
    <x v="6"/>
    <s v="2757"/>
    <x v="6"/>
    <x v="0"/>
    <x v="1"/>
    <x v="3"/>
    <s v="Master"/>
    <s v="CM"/>
    <n v="2"/>
    <s v="MSE"/>
    <x v="6"/>
    <n v="13.5"/>
  </r>
  <r>
    <x v="2"/>
    <s v="274A0210"/>
    <x v="7"/>
    <s v="274A"/>
    <x v="4"/>
    <x v="1"/>
    <x v="1"/>
    <x v="2"/>
    <s v="Master"/>
    <s v="CM"/>
    <n v="2"/>
    <s v="PMF"/>
    <x v="4"/>
    <n v="22.5"/>
  </r>
  <r>
    <x v="2"/>
    <s v="274A0210"/>
    <x v="7"/>
    <s v="274A"/>
    <x v="4"/>
    <x v="1"/>
    <x v="1"/>
    <x v="2"/>
    <s v="Master"/>
    <s v="TD"/>
    <n v="2"/>
    <s v="PMF"/>
    <x v="4"/>
    <n v="15"/>
  </r>
  <r>
    <x v="3"/>
    <s v="0630205"/>
    <x v="0"/>
    <s v="0632"/>
    <x v="0"/>
    <x v="0"/>
    <x v="0"/>
    <x v="0"/>
    <s v="Licence"/>
    <s v="CM"/>
    <n v="1"/>
    <s v="Sorbonne"/>
    <x v="0"/>
    <n v="27"/>
  </r>
  <r>
    <x v="3"/>
    <s v="0630205"/>
    <x v="0"/>
    <s v="0636"/>
    <x v="1"/>
    <x v="0"/>
    <x v="0"/>
    <x v="0"/>
    <s v="Licence"/>
    <s v="TD"/>
    <n v="1"/>
    <s v="Sorbonne"/>
    <x v="1"/>
    <n v="36"/>
  </r>
  <r>
    <x v="3"/>
    <s v="0643505"/>
    <x v="0"/>
    <s v="0642"/>
    <x v="0"/>
    <x v="0"/>
    <x v="0"/>
    <x v="2"/>
    <s v="Master"/>
    <s v="CM"/>
    <n v="2"/>
    <s v="Sorbonne"/>
    <x v="7"/>
    <n v="58.5"/>
  </r>
  <r>
    <x v="3"/>
    <s v="0643505"/>
    <x v="0"/>
    <s v="0642"/>
    <x v="0"/>
    <x v="0"/>
    <x v="0"/>
    <x v="2"/>
    <s v="Master"/>
    <s v="TD"/>
    <n v="2"/>
    <s v="Sorbonne"/>
    <x v="1"/>
    <n v="36"/>
  </r>
  <r>
    <x v="3"/>
    <s v="2735305"/>
    <x v="8"/>
    <s v="2732"/>
    <x v="4"/>
    <x v="0"/>
    <x v="1"/>
    <x v="0"/>
    <s v="Licence"/>
    <s v="CM"/>
    <n v="1"/>
    <s v="PMF"/>
    <x v="4"/>
    <n v="22.5"/>
  </r>
  <r>
    <x v="3"/>
    <s v="2735305"/>
    <x v="8"/>
    <s v="2732"/>
    <x v="4"/>
    <x v="0"/>
    <x v="1"/>
    <x v="0"/>
    <s v="Licence"/>
    <s v="TD"/>
    <n v="1"/>
    <s v="PMF"/>
    <x v="4"/>
    <n v="15"/>
  </r>
  <r>
    <x v="3"/>
    <s v="27420210"/>
    <x v="7"/>
    <s v="2742"/>
    <x v="4"/>
    <x v="0"/>
    <x v="1"/>
    <x v="2"/>
    <s v="Master"/>
    <s v="CM"/>
    <n v="2"/>
    <s v="PMF"/>
    <x v="4"/>
    <n v="22.5"/>
  </r>
  <r>
    <x v="3"/>
    <s v="27420210"/>
    <x v="7"/>
    <s v="2742"/>
    <x v="4"/>
    <x v="0"/>
    <x v="1"/>
    <x v="2"/>
    <s v="Master"/>
    <s v="TD"/>
    <n v="2"/>
    <s v="PMF"/>
    <x v="4"/>
    <n v="15"/>
  </r>
  <r>
    <x v="3"/>
    <s v="27570205"/>
    <x v="6"/>
    <s v="2757"/>
    <x v="6"/>
    <x v="0"/>
    <x v="1"/>
    <x v="3"/>
    <s v="Master"/>
    <s v="CM"/>
    <n v="2"/>
    <s v="MSE"/>
    <x v="6"/>
    <n v="13.5"/>
  </r>
  <r>
    <x v="3"/>
    <s v="274A0210"/>
    <x v="7"/>
    <s v="274A"/>
    <x v="4"/>
    <x v="1"/>
    <x v="1"/>
    <x v="2"/>
    <s v="Master"/>
    <s v="CM"/>
    <n v="2"/>
    <s v="PMF"/>
    <x v="4"/>
    <n v="22.5"/>
  </r>
  <r>
    <x v="3"/>
    <s v="274A0210"/>
    <x v="7"/>
    <s v="274A"/>
    <x v="4"/>
    <x v="1"/>
    <x v="1"/>
    <x v="2"/>
    <s v="Master"/>
    <s v="TD"/>
    <n v="2"/>
    <s v="PMF"/>
    <x v="4"/>
    <n v="15"/>
  </r>
  <r>
    <x v="4"/>
    <s v="0630205"/>
    <x v="0"/>
    <s v="0632"/>
    <x v="0"/>
    <x v="0"/>
    <x v="0"/>
    <x v="0"/>
    <s v="Licence"/>
    <s v="CM"/>
    <n v="1"/>
    <s v="Sorbonne"/>
    <x v="0"/>
    <n v="27"/>
  </r>
  <r>
    <x v="4"/>
    <s v="0630205"/>
    <x v="0"/>
    <s v="0636"/>
    <x v="1"/>
    <x v="0"/>
    <x v="0"/>
    <x v="0"/>
    <s v="Licence"/>
    <s v="TD"/>
    <n v="1"/>
    <s v="Sorbonne"/>
    <x v="1"/>
    <n v="36"/>
  </r>
  <r>
    <x v="4"/>
    <s v="0643505"/>
    <x v="0"/>
    <s v="0642"/>
    <x v="0"/>
    <x v="0"/>
    <x v="0"/>
    <x v="2"/>
    <s v="Master"/>
    <s v="CM"/>
    <n v="2"/>
    <s v="Sorbonne"/>
    <x v="7"/>
    <n v="58.5"/>
  </r>
  <r>
    <x v="4"/>
    <s v="0643505"/>
    <x v="0"/>
    <s v="0642"/>
    <x v="0"/>
    <x v="0"/>
    <x v="0"/>
    <x v="2"/>
    <s v="Master"/>
    <s v="TD"/>
    <n v="2"/>
    <s v="Sorbonne"/>
    <x v="1"/>
    <n v="36"/>
  </r>
  <r>
    <x v="4"/>
    <s v="2735305"/>
    <x v="8"/>
    <s v="2732"/>
    <x v="4"/>
    <x v="0"/>
    <x v="1"/>
    <x v="0"/>
    <s v="Licence"/>
    <s v="CM"/>
    <n v="1"/>
    <s v="PMF"/>
    <x v="4"/>
    <n v="22.5"/>
  </r>
  <r>
    <x v="4"/>
    <s v="2735305"/>
    <x v="8"/>
    <s v="2732"/>
    <x v="4"/>
    <x v="0"/>
    <x v="1"/>
    <x v="0"/>
    <s v="Licence"/>
    <s v="TD"/>
    <n v="1"/>
    <s v="PMF"/>
    <x v="4"/>
    <n v="15"/>
  </r>
  <r>
    <x v="4"/>
    <s v="27420210"/>
    <x v="7"/>
    <s v="2742"/>
    <x v="4"/>
    <x v="0"/>
    <x v="1"/>
    <x v="2"/>
    <s v="Master"/>
    <s v="CM"/>
    <n v="2"/>
    <s v="PMF"/>
    <x v="4"/>
    <n v="22.5"/>
  </r>
  <r>
    <x v="4"/>
    <s v="27420210"/>
    <x v="7"/>
    <s v="2742"/>
    <x v="4"/>
    <x v="0"/>
    <x v="1"/>
    <x v="2"/>
    <s v="Master"/>
    <s v="TD"/>
    <n v="2"/>
    <s v="PMF"/>
    <x v="4"/>
    <n v="15"/>
  </r>
  <r>
    <x v="4"/>
    <s v="27570205"/>
    <x v="6"/>
    <s v="2757"/>
    <x v="6"/>
    <x v="0"/>
    <x v="1"/>
    <x v="3"/>
    <s v="Master"/>
    <s v="CM"/>
    <n v="2"/>
    <s v="MSE"/>
    <x v="6"/>
    <n v="13.5"/>
  </r>
  <r>
    <x v="4"/>
    <s v="274A0210"/>
    <x v="7"/>
    <s v="274A"/>
    <x v="4"/>
    <x v="1"/>
    <x v="1"/>
    <x v="2"/>
    <s v="Master"/>
    <s v="CM"/>
    <n v="2"/>
    <s v="PMF"/>
    <x v="4"/>
    <n v="22.5"/>
  </r>
  <r>
    <x v="4"/>
    <s v="274A0210"/>
    <x v="7"/>
    <s v="274A"/>
    <x v="4"/>
    <x v="1"/>
    <x v="1"/>
    <x v="2"/>
    <s v="Master"/>
    <s v="TD"/>
    <n v="2"/>
    <s v="PMF"/>
    <x v="4"/>
    <n v="15"/>
  </r>
  <r>
    <x v="5"/>
    <s v="0630205"/>
    <x v="0"/>
    <s v="0632"/>
    <x v="0"/>
    <x v="0"/>
    <x v="0"/>
    <x v="0"/>
    <s v="Licence"/>
    <s v="CM"/>
    <n v="1"/>
    <s v="Sorbonne"/>
    <x v="0"/>
    <n v="27"/>
  </r>
  <r>
    <x v="5"/>
    <s v="0630205"/>
    <x v="0"/>
    <s v="0636"/>
    <x v="1"/>
    <x v="0"/>
    <x v="0"/>
    <x v="0"/>
    <s v="Licence"/>
    <s v="TD"/>
    <n v="1"/>
    <s v="Sorbonne"/>
    <x v="8"/>
    <n v="36"/>
  </r>
  <r>
    <x v="5"/>
    <s v="0643505"/>
    <x v="0"/>
    <s v="0642"/>
    <x v="0"/>
    <x v="0"/>
    <x v="0"/>
    <x v="2"/>
    <s v="Master"/>
    <s v="CM"/>
    <n v="2"/>
    <s v="Sorbonne"/>
    <x v="1"/>
    <n v="54"/>
  </r>
  <r>
    <x v="5"/>
    <s v="0643505"/>
    <x v="0"/>
    <s v="0642"/>
    <x v="0"/>
    <x v="0"/>
    <x v="0"/>
    <x v="2"/>
    <s v="Master"/>
    <s v="TD"/>
    <n v="2"/>
    <s v="Sorbonne"/>
    <x v="9"/>
    <n v="16.5"/>
  </r>
  <r>
    <x v="5"/>
    <s v="2735305"/>
    <x v="8"/>
    <s v="2732"/>
    <x v="4"/>
    <x v="0"/>
    <x v="1"/>
    <x v="0"/>
    <s v="Licence"/>
    <s v="CM"/>
    <n v="1"/>
    <s v="PMF"/>
    <x v="10"/>
    <n v="9"/>
  </r>
  <r>
    <x v="5"/>
    <s v="2735305"/>
    <x v="8"/>
    <s v="2732"/>
    <x v="4"/>
    <x v="0"/>
    <x v="1"/>
    <x v="0"/>
    <s v="Licence"/>
    <s v="TD"/>
    <n v="1"/>
    <s v="PMF"/>
    <x v="6"/>
    <n v="9"/>
  </r>
  <r>
    <x v="5"/>
    <s v="27420210"/>
    <x v="7"/>
    <s v="2742"/>
    <x v="4"/>
    <x v="0"/>
    <x v="1"/>
    <x v="2"/>
    <s v="Master"/>
    <s v="CM"/>
    <n v="2"/>
    <s v="PMF"/>
    <x v="4"/>
    <n v="22.5"/>
  </r>
  <r>
    <x v="5"/>
    <s v="27420210"/>
    <x v="7"/>
    <s v="2742"/>
    <x v="4"/>
    <x v="0"/>
    <x v="1"/>
    <x v="2"/>
    <s v="Master"/>
    <s v="TD"/>
    <n v="2"/>
    <s v="PMF"/>
    <x v="4"/>
    <n v="15"/>
  </r>
  <r>
    <x v="5"/>
    <s v="27570205"/>
    <x v="6"/>
    <s v="2757"/>
    <x v="6"/>
    <x v="0"/>
    <x v="1"/>
    <x v="3"/>
    <s v="Master"/>
    <s v="CM"/>
    <n v="2"/>
    <s v="MSE"/>
    <x v="6"/>
    <n v="13.5"/>
  </r>
  <r>
    <x v="5"/>
    <s v="274A0210"/>
    <x v="7"/>
    <s v="274A"/>
    <x v="4"/>
    <x v="1"/>
    <x v="1"/>
    <x v="2"/>
    <s v="Master"/>
    <s v="CM"/>
    <n v="2"/>
    <s v="PMF"/>
    <x v="4"/>
    <n v="22.5"/>
  </r>
  <r>
    <x v="5"/>
    <s v="274A0210"/>
    <x v="7"/>
    <s v="274A"/>
    <x v="4"/>
    <x v="1"/>
    <x v="1"/>
    <x v="2"/>
    <s v="Master"/>
    <s v="TD"/>
    <n v="2"/>
    <s v="PMF"/>
    <x v="4"/>
    <n v="15"/>
  </r>
  <r>
    <x v="6"/>
    <s v="0630205"/>
    <x v="0"/>
    <s v="0632"/>
    <x v="0"/>
    <x v="0"/>
    <x v="0"/>
    <x v="0"/>
    <s v="Licence"/>
    <s v="CM"/>
    <n v="1"/>
    <s v="Sorbonne"/>
    <x v="0"/>
    <n v="27"/>
  </r>
  <r>
    <x v="6"/>
    <s v="0630205"/>
    <x v="0"/>
    <s v="0636"/>
    <x v="1"/>
    <x v="0"/>
    <x v="0"/>
    <x v="0"/>
    <s v="Licence"/>
    <s v="TD"/>
    <n v="1"/>
    <s v="Sorbonne"/>
    <x v="8"/>
    <n v="36"/>
  </r>
  <r>
    <x v="6"/>
    <s v="0643505"/>
    <x v="0"/>
    <s v="0642"/>
    <x v="0"/>
    <x v="0"/>
    <x v="0"/>
    <x v="2"/>
    <s v="Master"/>
    <s v="CM"/>
    <n v="2"/>
    <s v="Sorbonne"/>
    <x v="1"/>
    <n v="54"/>
  </r>
  <r>
    <x v="6"/>
    <s v="0643505"/>
    <x v="0"/>
    <s v="0642"/>
    <x v="0"/>
    <x v="0"/>
    <x v="0"/>
    <x v="2"/>
    <s v="Master"/>
    <s v="TD"/>
    <n v="2"/>
    <s v="Sorbonne"/>
    <x v="8"/>
    <n v="33"/>
  </r>
  <r>
    <x v="6"/>
    <s v="27321214"/>
    <x v="9"/>
    <s v="2732"/>
    <x v="4"/>
    <x v="0"/>
    <x v="1"/>
    <x v="0"/>
    <s v="Licence"/>
    <s v="CM"/>
    <n v="2"/>
    <s v="PMF"/>
    <x v="10"/>
    <n v="9"/>
  </r>
  <r>
    <x v="6"/>
    <s v="27321214"/>
    <x v="9"/>
    <s v="2732"/>
    <x v="4"/>
    <x v="0"/>
    <x v="1"/>
    <x v="0"/>
    <s v="Licence"/>
    <s v="TD"/>
    <n v="2"/>
    <s v="PMF"/>
    <x v="4"/>
    <n v="15"/>
  </r>
  <r>
    <x v="6"/>
    <s v="27322314"/>
    <x v="10"/>
    <s v="2732"/>
    <x v="4"/>
    <x v="0"/>
    <x v="1"/>
    <x v="0"/>
    <s v="Licence"/>
    <s v="CM"/>
    <n v="1"/>
    <s v="PMF"/>
    <x v="10"/>
    <n v="9"/>
  </r>
  <r>
    <x v="6"/>
    <s v="27322314"/>
    <x v="10"/>
    <s v="2732"/>
    <x v="4"/>
    <x v="0"/>
    <x v="1"/>
    <x v="0"/>
    <s v="Licence"/>
    <s v="TD"/>
    <n v="1"/>
    <s v="PMF"/>
    <x v="6"/>
    <n v="9"/>
  </r>
  <r>
    <x v="6"/>
    <s v="27323314"/>
    <x v="11"/>
    <s v="2732"/>
    <x v="4"/>
    <x v="0"/>
    <x v="1"/>
    <x v="0"/>
    <s v="Licence"/>
    <s v="TD"/>
    <n v="1"/>
    <s v="PMF"/>
    <x v="11"/>
    <n v="5"/>
  </r>
  <r>
    <x v="6"/>
    <s v="27333314"/>
    <x v="11"/>
    <s v="2733"/>
    <x v="4"/>
    <x v="1"/>
    <x v="1"/>
    <x v="0"/>
    <s v="Licence"/>
    <s v="TD"/>
    <n v="1"/>
    <s v="PMF"/>
    <x v="12"/>
    <n v="4"/>
  </r>
  <r>
    <x v="6"/>
    <s v="27420210"/>
    <x v="7"/>
    <s v="2742"/>
    <x v="4"/>
    <x v="0"/>
    <x v="1"/>
    <x v="2"/>
    <s v="Master"/>
    <s v="CM"/>
    <n v="2"/>
    <s v="PMF"/>
    <x v="13"/>
    <n v="11.25"/>
  </r>
  <r>
    <x v="6"/>
    <s v="27420210"/>
    <x v="7"/>
    <s v="2742"/>
    <x v="4"/>
    <x v="0"/>
    <x v="1"/>
    <x v="2"/>
    <s v="Master"/>
    <s v="TD"/>
    <n v="2"/>
    <s v="PMF"/>
    <x v="13"/>
    <n v="7.5"/>
  </r>
  <r>
    <x v="6"/>
    <s v="27570205"/>
    <x v="6"/>
    <s v="2757"/>
    <x v="6"/>
    <x v="0"/>
    <x v="1"/>
    <x v="3"/>
    <s v="Master"/>
    <s v="CM"/>
    <n v="2"/>
    <s v="MSE"/>
    <x v="6"/>
    <n v="13.5"/>
  </r>
  <r>
    <x v="6"/>
    <s v="274A0210"/>
    <x v="7"/>
    <s v="274A"/>
    <x v="4"/>
    <x v="1"/>
    <x v="1"/>
    <x v="2"/>
    <s v="Master"/>
    <s v="CM"/>
    <n v="2"/>
    <s v="PMF"/>
    <x v="13"/>
    <n v="11.25"/>
  </r>
  <r>
    <x v="6"/>
    <s v="274A0210"/>
    <x v="7"/>
    <s v="274A"/>
    <x v="4"/>
    <x v="1"/>
    <x v="1"/>
    <x v="2"/>
    <s v="Master"/>
    <s v="TD"/>
    <n v="2"/>
    <s v="PMF"/>
    <x v="13"/>
    <n v="7.5"/>
  </r>
  <r>
    <x v="7"/>
    <s v="0630205"/>
    <x v="0"/>
    <s v="0632"/>
    <x v="0"/>
    <x v="0"/>
    <x v="0"/>
    <x v="0"/>
    <s v="Licence"/>
    <s v="CM"/>
    <n v="1"/>
    <s v="Sorbonne"/>
    <x v="0"/>
    <n v="27"/>
  </r>
  <r>
    <x v="7"/>
    <s v="0630205"/>
    <x v="0"/>
    <s v="0636"/>
    <x v="1"/>
    <x v="0"/>
    <x v="0"/>
    <x v="0"/>
    <s v="Licence"/>
    <s v="TD"/>
    <n v="1"/>
    <s v="Sorbonne"/>
    <x v="8"/>
    <n v="36"/>
  </r>
  <r>
    <x v="7"/>
    <s v="0643505"/>
    <x v="0"/>
    <s v="0642"/>
    <x v="0"/>
    <x v="0"/>
    <x v="0"/>
    <x v="2"/>
    <s v="Master"/>
    <s v="CM"/>
    <n v="2"/>
    <s v="Sorbonne"/>
    <x v="1"/>
    <n v="54"/>
  </r>
  <r>
    <x v="7"/>
    <s v="0643505"/>
    <x v="0"/>
    <s v="0642"/>
    <x v="0"/>
    <x v="0"/>
    <x v="0"/>
    <x v="2"/>
    <s v="Master"/>
    <s v="TD"/>
    <n v="2"/>
    <s v="Sorbonne"/>
    <x v="8"/>
    <n v="33"/>
  </r>
  <r>
    <x v="7"/>
    <s v="27321214"/>
    <x v="9"/>
    <s v="2732"/>
    <x v="4"/>
    <x v="0"/>
    <x v="1"/>
    <x v="0"/>
    <s v="Licence"/>
    <s v="CM"/>
    <n v="2"/>
    <s v="PMF"/>
    <x v="4"/>
    <n v="22.5"/>
  </r>
  <r>
    <x v="7"/>
    <s v="27321214"/>
    <x v="9"/>
    <s v="2732"/>
    <x v="4"/>
    <x v="0"/>
    <x v="1"/>
    <x v="0"/>
    <s v="Licence"/>
    <s v="TD"/>
    <n v="2"/>
    <s v="PMF"/>
    <x v="4"/>
    <n v="15"/>
  </r>
  <r>
    <x v="7"/>
    <s v="27322314"/>
    <x v="10"/>
    <s v="2732"/>
    <x v="4"/>
    <x v="0"/>
    <x v="1"/>
    <x v="0"/>
    <s v="Licence"/>
    <s v="CM"/>
    <n v="1"/>
    <s v="PMF"/>
    <x v="4"/>
    <n v="22.5"/>
  </r>
  <r>
    <x v="7"/>
    <s v="27322314"/>
    <x v="10"/>
    <s v="2732"/>
    <x v="4"/>
    <x v="0"/>
    <x v="1"/>
    <x v="0"/>
    <s v="Licence"/>
    <s v="TD"/>
    <n v="1"/>
    <s v="PMF"/>
    <x v="4"/>
    <n v="15"/>
  </r>
  <r>
    <x v="7"/>
    <s v="27420210"/>
    <x v="7"/>
    <s v="2742"/>
    <x v="4"/>
    <x v="0"/>
    <x v="1"/>
    <x v="2"/>
    <s v="Master"/>
    <s v="CM"/>
    <n v="2"/>
    <s v="PMF"/>
    <x v="13"/>
    <n v="11.25"/>
  </r>
  <r>
    <x v="7"/>
    <s v="27420210"/>
    <x v="7"/>
    <s v="2742"/>
    <x v="4"/>
    <x v="0"/>
    <x v="1"/>
    <x v="2"/>
    <s v="Master"/>
    <s v="TD"/>
    <n v="2"/>
    <s v="PMF"/>
    <x v="13"/>
    <n v="7.5"/>
  </r>
  <r>
    <x v="7"/>
    <s v="27570205"/>
    <x v="6"/>
    <s v="2757"/>
    <x v="6"/>
    <x v="0"/>
    <x v="1"/>
    <x v="3"/>
    <s v="Master"/>
    <s v="CM"/>
    <n v="2"/>
    <s v="MSE"/>
    <x v="6"/>
    <n v="13.5"/>
  </r>
  <r>
    <x v="7"/>
    <s v="274A0210"/>
    <x v="7"/>
    <s v="274A"/>
    <x v="4"/>
    <x v="1"/>
    <x v="1"/>
    <x v="2"/>
    <s v="Master"/>
    <s v="CM"/>
    <n v="2"/>
    <s v="PMF"/>
    <x v="13"/>
    <n v="11.25"/>
  </r>
  <r>
    <x v="7"/>
    <s v="274A0210"/>
    <x v="7"/>
    <s v="274A"/>
    <x v="4"/>
    <x v="1"/>
    <x v="1"/>
    <x v="2"/>
    <s v="Master"/>
    <s v="TD"/>
    <n v="2"/>
    <s v="PMF"/>
    <x v="13"/>
    <n v="7.5"/>
  </r>
  <r>
    <x v="8"/>
    <s v="F3011915"/>
    <x v="0"/>
    <s v="L3F301"/>
    <x v="0"/>
    <x v="0"/>
    <x v="0"/>
    <x v="0"/>
    <s v="Licence"/>
    <s v="CM"/>
    <n v="1"/>
    <s v="Sorbonne"/>
    <x v="0"/>
    <n v="27"/>
  </r>
  <r>
    <x v="8"/>
    <s v="F3011915"/>
    <x v="0"/>
    <s v="L3F305"/>
    <x v="1"/>
    <x v="0"/>
    <x v="0"/>
    <x v="0"/>
    <s v="Licence"/>
    <s v="TD"/>
    <n v="1"/>
    <s v="Sorbonne"/>
    <x v="8"/>
    <n v="36"/>
  </r>
  <r>
    <x v="8"/>
    <s v="F4021216 "/>
    <x v="12"/>
    <s v="M1F402 "/>
    <x v="0"/>
    <x v="0"/>
    <x v="0"/>
    <x v="2"/>
    <s v="Master"/>
    <s v="CM"/>
    <n v="2"/>
    <s v="Sorbonne"/>
    <x v="8"/>
    <n v="49.5"/>
  </r>
  <r>
    <x v="8"/>
    <s v="F4021216 "/>
    <x v="12"/>
    <s v="M1F408"/>
    <x v="0"/>
    <x v="0"/>
    <x v="0"/>
    <x v="2"/>
    <s v="Master"/>
    <s v="TD"/>
    <n v="2"/>
    <s v="Sorbonne"/>
    <x v="9"/>
    <n v="16.5"/>
  </r>
  <r>
    <x v="8"/>
    <s v="F4021216 "/>
    <x v="12"/>
    <s v="M1F409"/>
    <x v="0"/>
    <x v="0"/>
    <x v="0"/>
    <x v="2"/>
    <s v="Master"/>
    <s v="TD"/>
    <n v="2"/>
    <s v="Sorbonne"/>
    <x v="9"/>
    <n v="16.5"/>
  </r>
  <r>
    <x v="8"/>
    <s v="X3052016"/>
    <x v="10"/>
    <s v="L3X305"/>
    <x v="4"/>
    <x v="0"/>
    <x v="1"/>
    <x v="0"/>
    <s v="Licence"/>
    <s v="CM"/>
    <n v="2"/>
    <s v="PMF"/>
    <x v="4"/>
    <n v="22.5"/>
  </r>
  <r>
    <x v="8"/>
    <s v="X3052016"/>
    <x v="10"/>
    <s v="L3X305"/>
    <x v="4"/>
    <x v="0"/>
    <x v="1"/>
    <x v="0"/>
    <s v="Licence"/>
    <s v="TD"/>
    <n v="2"/>
    <s v="PMF"/>
    <x v="4"/>
    <n v="15"/>
  </r>
  <r>
    <x v="8"/>
    <s v="X3062016"/>
    <x v="10"/>
    <s v="L3X306"/>
    <x v="4"/>
    <x v="1"/>
    <x v="1"/>
    <x v="0"/>
    <s v="Licence"/>
    <s v="CM"/>
    <n v="2"/>
    <s v="PMF"/>
    <x v="4"/>
    <n v="22.5"/>
  </r>
  <r>
    <x v="8"/>
    <s v="X3062016"/>
    <x v="10"/>
    <s v="L3X306"/>
    <x v="4"/>
    <x v="1"/>
    <x v="1"/>
    <x v="0"/>
    <s v="Licence"/>
    <s v="TD"/>
    <n v="2"/>
    <s v="PMF"/>
    <x v="4"/>
    <n v="15"/>
  </r>
  <r>
    <x v="8"/>
    <s v="X4031816"/>
    <x v="13"/>
    <s v="M1X403"/>
    <x v="4"/>
    <x v="0"/>
    <x v="1"/>
    <x v="2"/>
    <s v="Master"/>
    <s v="CM"/>
    <n v="2"/>
    <s v="PMF"/>
    <x v="14"/>
    <n v="4.5"/>
  </r>
  <r>
    <x v="8"/>
    <s v="X4031816"/>
    <x v="13"/>
    <s v="M1X403"/>
    <x v="4"/>
    <x v="0"/>
    <x v="1"/>
    <x v="2"/>
    <s v="Master"/>
    <s v="TD"/>
    <n v="2"/>
    <s v="PMF"/>
    <x v="14"/>
    <n v="3"/>
  </r>
  <r>
    <x v="8"/>
    <s v="X4051816"/>
    <x v="13"/>
    <s v="M1X405"/>
    <x v="4"/>
    <x v="1"/>
    <x v="1"/>
    <x v="2"/>
    <s v="Master"/>
    <s v="CM"/>
    <n v="2"/>
    <s v="PMF"/>
    <x v="14"/>
    <n v="4.5"/>
  </r>
  <r>
    <x v="8"/>
    <s v="X4051816"/>
    <x v="13"/>
    <s v="M1X405"/>
    <x v="4"/>
    <x v="1"/>
    <x v="1"/>
    <x v="2"/>
    <s v="Master"/>
    <s v="TD"/>
    <n v="2"/>
    <s v="PMF"/>
    <x v="14"/>
    <n v="3"/>
  </r>
  <r>
    <x v="8"/>
    <s v="X5I43116"/>
    <x v="14"/>
    <s v="MIX504"/>
    <x v="4"/>
    <x v="1"/>
    <x v="1"/>
    <x v="3"/>
    <s v="Master"/>
    <s v="CM"/>
    <n v="1"/>
    <s v="PMF"/>
    <x v="15"/>
    <n v="18"/>
  </r>
  <r>
    <x v="8"/>
    <s v="X5I73116"/>
    <x v="14"/>
    <s v="MIX507"/>
    <x v="4"/>
    <x v="1"/>
    <x v="1"/>
    <x v="3"/>
    <s v="Master"/>
    <s v="CM"/>
    <n v="1"/>
    <s v="PMF"/>
    <x v="15"/>
    <n v="18"/>
  </r>
  <r>
    <x v="9"/>
    <s v="F3011915"/>
    <x v="0"/>
    <s v="L3F301"/>
    <x v="0"/>
    <x v="0"/>
    <x v="0"/>
    <x v="0"/>
    <s v="Licence"/>
    <s v="CM"/>
    <n v="1"/>
    <s v="Sorbonne"/>
    <x v="0"/>
    <n v="27"/>
  </r>
  <r>
    <x v="9"/>
    <s v="F3011915"/>
    <x v="0"/>
    <s v="L3F305"/>
    <x v="1"/>
    <x v="0"/>
    <x v="0"/>
    <x v="0"/>
    <s v="Licence"/>
    <s v="TD"/>
    <n v="1"/>
    <s v="Sorbonne"/>
    <x v="8"/>
    <n v="36"/>
  </r>
  <r>
    <x v="9"/>
    <s v="F4021216 "/>
    <x v="12"/>
    <s v="M1F410"/>
    <x v="7"/>
    <x v="0"/>
    <x v="0"/>
    <x v="2"/>
    <s v="Master"/>
    <s v="CM"/>
    <n v="2"/>
    <s v="Sorbonne"/>
    <x v="8"/>
    <n v="49.5"/>
  </r>
  <r>
    <x v="9"/>
    <s v="F4021216 "/>
    <x v="12"/>
    <s v="M1F40N"/>
    <x v="8"/>
    <x v="0"/>
    <x v="0"/>
    <x v="2"/>
    <s v="Master"/>
    <s v="TD"/>
    <n v="2"/>
    <s v="Sorbonne"/>
    <x v="9"/>
    <n v="16.5"/>
  </r>
  <r>
    <x v="9"/>
    <s v="F4021216 "/>
    <x v="12"/>
    <s v="M1F40H"/>
    <x v="9"/>
    <x v="0"/>
    <x v="0"/>
    <x v="2"/>
    <s v="Master"/>
    <s v="TD"/>
    <n v="2"/>
    <s v="Sorbonne"/>
    <x v="8"/>
    <n v="33"/>
  </r>
  <r>
    <x v="9"/>
    <s v="F4021216 "/>
    <x v="12"/>
    <s v="M1F410"/>
    <x v="7"/>
    <x v="0"/>
    <x v="0"/>
    <x v="2"/>
    <s v="Master"/>
    <s v="TD"/>
    <n v="2"/>
    <s v="Sorbonne"/>
    <x v="15"/>
    <n v="12"/>
  </r>
  <r>
    <x v="9"/>
    <s v="X5I43116"/>
    <x v="14"/>
    <s v="MIX504"/>
    <x v="4"/>
    <x v="1"/>
    <x v="1"/>
    <x v="3"/>
    <s v="Master"/>
    <s v="CM"/>
    <n v="1"/>
    <s v="PMF"/>
    <x v="15"/>
    <n v="18"/>
  </r>
  <r>
    <x v="9"/>
    <s v="X5I73116"/>
    <x v="14"/>
    <s v="MIX507"/>
    <x v="4"/>
    <x v="1"/>
    <x v="1"/>
    <x v="3"/>
    <s v="Master"/>
    <s v="CM"/>
    <n v="1"/>
    <s v="PMF"/>
    <x v="15"/>
    <n v="18"/>
  </r>
  <r>
    <x v="10"/>
    <s v="F3011915"/>
    <x v="0"/>
    <s v="L3F301"/>
    <x v="0"/>
    <x v="0"/>
    <x v="0"/>
    <x v="0"/>
    <s v="Licence"/>
    <s v="CM"/>
    <n v="1"/>
    <s v="Sorbonne"/>
    <x v="0"/>
    <n v="27"/>
  </r>
  <r>
    <x v="10"/>
    <s v="F3011915"/>
    <x v="0"/>
    <s v="L3F305"/>
    <x v="1"/>
    <x v="0"/>
    <x v="0"/>
    <x v="0"/>
    <s v="Licence"/>
    <s v="TD"/>
    <n v="1"/>
    <s v="Sorbonne"/>
    <x v="8"/>
    <n v="36"/>
  </r>
  <r>
    <x v="10"/>
    <s v="F4021216"/>
    <x v="12"/>
    <s v="M1F410"/>
    <x v="7"/>
    <x v="0"/>
    <x v="0"/>
    <x v="2"/>
    <s v="Master"/>
    <s v="CM"/>
    <n v="2"/>
    <s v="Sorbonne"/>
    <x v="8"/>
    <n v="49.5"/>
  </r>
  <r>
    <x v="10"/>
    <s v="F4021216 "/>
    <x v="12"/>
    <s v="M1F40N"/>
    <x v="8"/>
    <x v="0"/>
    <x v="0"/>
    <x v="2"/>
    <s v="Master"/>
    <s v="TD"/>
    <n v="2"/>
    <s v="Sorbonne"/>
    <x v="9"/>
    <n v="16.5"/>
  </r>
  <r>
    <x v="10"/>
    <s v="F4021216 "/>
    <x v="12"/>
    <s v="M1F40H"/>
    <x v="9"/>
    <x v="0"/>
    <x v="0"/>
    <x v="2"/>
    <s v="Master"/>
    <s v="TD"/>
    <n v="2"/>
    <s v="Sorbonne"/>
    <x v="8"/>
    <n v="33"/>
  </r>
  <r>
    <x v="10"/>
    <s v="F4021216 "/>
    <x v="12"/>
    <s v="M1F410"/>
    <x v="7"/>
    <x v="0"/>
    <x v="0"/>
    <x v="2"/>
    <s v="Master"/>
    <s v="TD"/>
    <n v="2"/>
    <s v="Sorbonne"/>
    <x v="16"/>
    <n v="31.5"/>
  </r>
  <r>
    <x v="10"/>
    <s v="F4161218"/>
    <x v="12"/>
    <s v="M1F416"/>
    <x v="10"/>
    <x v="1"/>
    <x v="0"/>
    <x v="2"/>
    <s v="Master"/>
    <s v="CM"/>
    <n v="2"/>
    <s v="Broca"/>
    <x v="17"/>
    <n v="51"/>
  </r>
  <r>
    <x v="10"/>
    <s v="F4161218"/>
    <x v="12"/>
    <s v="M1F416"/>
    <x v="10"/>
    <x v="1"/>
    <x v="0"/>
    <x v="2"/>
    <s v="Master"/>
    <s v="CM"/>
    <n v="2"/>
    <s v="Broca"/>
    <x v="18"/>
    <n v="48"/>
  </r>
  <r>
    <x v="10"/>
    <s v="F4162418"/>
    <x v="15"/>
    <s v="M1F416"/>
    <x v="10"/>
    <x v="1"/>
    <x v="0"/>
    <x v="2"/>
    <s v="Master"/>
    <s v="CM"/>
    <n v="2"/>
    <s v="Broca"/>
    <x v="6"/>
    <n v="13.5"/>
  </r>
  <r>
    <x v="10"/>
    <s v="X5I43116"/>
    <x v="14"/>
    <s v="MIX504"/>
    <x v="4"/>
    <x v="1"/>
    <x v="1"/>
    <x v="3"/>
    <s v="Master"/>
    <s v="CM"/>
    <n v="1"/>
    <s v="PMF"/>
    <x v="14"/>
    <n v="4.5"/>
  </r>
  <r>
    <x v="10"/>
    <s v="X5I73116"/>
    <x v="14"/>
    <s v="MIX507"/>
    <x v="4"/>
    <x v="1"/>
    <x v="1"/>
    <x v="3"/>
    <s v="Master"/>
    <s v="CM"/>
    <n v="1"/>
    <s v="PMF"/>
    <x v="14"/>
    <n v="4.5"/>
  </r>
  <r>
    <x v="11"/>
    <s v="X5I43116"/>
    <x v="14"/>
    <s v="MIX504"/>
    <x v="4"/>
    <x v="1"/>
    <x v="1"/>
    <x v="3"/>
    <s v="Master"/>
    <s v="CM"/>
    <n v="1"/>
    <s v="PMF"/>
    <x v="14"/>
    <n v="4.5"/>
  </r>
  <r>
    <x v="11"/>
    <s v="X5I73116"/>
    <x v="14"/>
    <s v="MIX507"/>
    <x v="4"/>
    <x v="1"/>
    <x v="1"/>
    <x v="3"/>
    <s v="Master"/>
    <s v="CM"/>
    <n v="1"/>
    <s v="PMF"/>
    <x v="14"/>
    <n v="4.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x v="0"/>
    <s v="0630205"/>
    <s v="Informatique"/>
    <s v="0632"/>
    <s v="Gestion"/>
    <s v="Classique"/>
    <n v="6"/>
    <s v="L3"/>
    <s v="Licence"/>
    <s v="CM"/>
    <n v="1"/>
    <s v="Sorbonne"/>
    <n v="18"/>
    <n v="27"/>
  </r>
  <r>
    <x v="0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0"/>
    <s v="0634005"/>
    <s v="Informatique"/>
    <s v="0632"/>
    <s v="Gestion EGE"/>
    <s v="Classique"/>
    <n v="6"/>
    <s v="L3"/>
    <s v="Licence"/>
    <s v="TD"/>
    <n v="1"/>
    <s v="Sorbonne"/>
    <n v="36"/>
    <n v="36"/>
  </r>
  <r>
    <x v="0"/>
    <s v="2710905"/>
    <s v="Informatique S1"/>
    <s v="2711"/>
    <s v="MASS"/>
    <s v="Classique"/>
    <n v="27"/>
    <s v="L1"/>
    <s v="Licence"/>
    <s v="CM"/>
    <n v="1"/>
    <s v="PMF"/>
    <n v="11"/>
    <n v="16.5"/>
  </r>
  <r>
    <x v="0"/>
    <s v="2710905"/>
    <s v="Informatique S1"/>
    <s v="2711"/>
    <s v="MASS"/>
    <s v="Classique"/>
    <n v="27"/>
    <s v="L1"/>
    <s v="Licence"/>
    <s v="TD"/>
    <n v="1"/>
    <s v="PMF"/>
    <n v="24"/>
    <n v="24"/>
  </r>
  <r>
    <x v="0"/>
    <s v="2711205"/>
    <s v="Informatique S2"/>
    <s v="2711"/>
    <s v="MASS"/>
    <s v="Classique"/>
    <n v="27"/>
    <s v="L1"/>
    <s v="Licence"/>
    <s v="TD"/>
    <n v="2"/>
    <s v="PMF"/>
    <n v="24"/>
    <n v="24"/>
  </r>
  <r>
    <x v="0"/>
    <s v="27332105"/>
    <s v="Développement d’interfaces Homme-Machine"/>
    <s v="2733"/>
    <s v="MIAGE"/>
    <s v="Apprentissage"/>
    <n v="27"/>
    <s v="L3"/>
    <s v="Licence"/>
    <s v="CM"/>
    <n v="1"/>
    <s v="PMF"/>
    <n v="15"/>
    <n v="22.5"/>
  </r>
  <r>
    <x v="0"/>
    <s v="27332105"/>
    <s v="Développement d’interfaces Homme-Machine"/>
    <s v="2733"/>
    <s v="MIAGE"/>
    <s v="Apprentissage"/>
    <n v="27"/>
    <s v="L3"/>
    <s v="Licence"/>
    <s v="TD"/>
    <n v="1"/>
    <s v="PMF"/>
    <n v="15"/>
    <n v="15"/>
  </r>
  <r>
    <x v="0"/>
    <s v="27420607"/>
    <s v="Technologies coopératives"/>
    <s v="2742"/>
    <s v="MIAGE"/>
    <s v="Classique"/>
    <n v="27"/>
    <s v="M1"/>
    <s v="Master"/>
    <s v="CM"/>
    <n v="2"/>
    <s v="PMF"/>
    <n v="15"/>
    <n v="22.5"/>
  </r>
  <r>
    <x v="0"/>
    <s v="27420607"/>
    <s v="Technologies coopératives"/>
    <s v="2742"/>
    <s v="MIAGE"/>
    <s v="Classique"/>
    <n v="27"/>
    <s v="M1"/>
    <s v="Master"/>
    <s v="TD"/>
    <n v="2"/>
    <s v="PMF"/>
    <n v="15"/>
    <n v="15"/>
  </r>
  <r>
    <x v="0"/>
    <s v="274A0405"/>
    <s v="Technologies coopératives"/>
    <s v="274A"/>
    <s v="MIAGE"/>
    <s v="Apprentissage"/>
    <n v="27"/>
    <s v="M1"/>
    <s v="Master"/>
    <s v="CM"/>
    <n v="2"/>
    <s v="PMF"/>
    <n v="15"/>
    <n v="22.5"/>
  </r>
  <r>
    <x v="0"/>
    <s v="274A0405"/>
    <s v="Technologies coopératives"/>
    <s v="274A"/>
    <s v="MIAGE"/>
    <s v="Apprentissage"/>
    <n v="27"/>
    <s v="M1"/>
    <s v="Master"/>
    <s v="TD"/>
    <n v="2"/>
    <s v="PMF"/>
    <n v="15"/>
    <n v="15"/>
  </r>
  <r>
    <x v="0"/>
    <s v="MP2SGM6"/>
    <s v="Management des SI"/>
    <s v="0696"/>
    <s v="CCA"/>
    <s v="Classique"/>
    <n v="6"/>
    <s v="M2"/>
    <s v="Master"/>
    <s v="CM"/>
    <n v="2"/>
    <s v="17 Tolbiac"/>
    <n v="2"/>
    <n v="3"/>
  </r>
  <r>
    <x v="1"/>
    <s v="0630205"/>
    <s v="Informatique"/>
    <s v="0632"/>
    <s v="Gestion"/>
    <s v="Classique"/>
    <n v="6"/>
    <s v="L3"/>
    <s v="Licence"/>
    <s v="CM"/>
    <n v="1"/>
    <s v="Sorbonne"/>
    <n v="18"/>
    <n v="27"/>
  </r>
  <r>
    <x v="1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1"/>
    <s v="0643505"/>
    <s v="Informatique"/>
    <s v="0642"/>
    <s v="Gestion"/>
    <s v="Classique"/>
    <n v="6"/>
    <s v="M1"/>
    <s v="Master"/>
    <s v="CM"/>
    <n v="2"/>
    <s v="Sorbonne"/>
    <n v="24"/>
    <n v="36"/>
  </r>
  <r>
    <x v="1"/>
    <s v="0643505"/>
    <s v="Informatique"/>
    <s v="0642"/>
    <s v="Gestion"/>
    <s v="Classique"/>
    <n v="6"/>
    <s v="M1"/>
    <s v="Master"/>
    <s v="TD"/>
    <n v="2"/>
    <s v="Sorbonne"/>
    <n v="36"/>
    <n v="36"/>
  </r>
  <r>
    <x v="1"/>
    <s v="27420607"/>
    <s v="Technologies coopératives"/>
    <s v="2742"/>
    <s v="MIAGE"/>
    <s v="Classique"/>
    <n v="27"/>
    <s v="M1"/>
    <s v="Master"/>
    <s v="CM"/>
    <n v="2"/>
    <s v="PMF"/>
    <n v="15"/>
    <n v="22.5"/>
  </r>
  <r>
    <x v="1"/>
    <s v="27420607"/>
    <s v="Technologies coopératives"/>
    <s v="2742"/>
    <s v="MIAGE"/>
    <s v="Classique"/>
    <n v="27"/>
    <s v="M1"/>
    <s v="Master"/>
    <s v="TD"/>
    <n v="2"/>
    <s v="PMF"/>
    <n v="15"/>
    <n v="15"/>
  </r>
  <r>
    <x v="1"/>
    <s v="27570205"/>
    <s v="Ingénierie des systèmes à base de services"/>
    <s v="2757"/>
    <s v="SID"/>
    <s v="Classique"/>
    <n v="27"/>
    <s v="M2"/>
    <s v="Master"/>
    <s v="CM"/>
    <n v="2"/>
    <s v="MSE"/>
    <n v="11"/>
    <n v="16.5"/>
  </r>
  <r>
    <x v="1"/>
    <s v="274A0405"/>
    <s v="Technologies coopératives"/>
    <s v="274A"/>
    <s v="MIAGE"/>
    <s v="Apprentissage"/>
    <n v="27"/>
    <s v="M1"/>
    <s v="Master"/>
    <s v="CM"/>
    <n v="2"/>
    <s v="PMF"/>
    <n v="15"/>
    <n v="22.5"/>
  </r>
  <r>
    <x v="1"/>
    <s v="274A0405"/>
    <s v="Technologies coopératives"/>
    <s v="274A"/>
    <s v="MIAGE"/>
    <s v="Apprentissage"/>
    <n v="27"/>
    <s v="M1"/>
    <s v="Master"/>
    <s v="TD"/>
    <n v="2"/>
    <s v="PMF"/>
    <n v="15"/>
    <n v="15"/>
  </r>
  <r>
    <x v="2"/>
    <s v="0630205"/>
    <s v="Informatique"/>
    <s v="0632"/>
    <s v="Gestion"/>
    <s v="Classique"/>
    <n v="6"/>
    <s v="L3"/>
    <s v="Licence"/>
    <s v="CM"/>
    <n v="1"/>
    <s v="Sorbonne"/>
    <n v="18"/>
    <n v="27"/>
  </r>
  <r>
    <x v="2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2"/>
    <s v="0643505"/>
    <s v="Informatique"/>
    <s v="0642"/>
    <s v="Gestion"/>
    <s v="Classique"/>
    <n v="6"/>
    <s v="M1"/>
    <s v="Master"/>
    <s v="CM"/>
    <n v="2"/>
    <s v="Sorbonne"/>
    <n v="24"/>
    <n v="36"/>
  </r>
  <r>
    <x v="2"/>
    <s v="0643505"/>
    <s v="Informatique"/>
    <s v="0642"/>
    <s v="Gestion"/>
    <s v="Classique"/>
    <n v="6"/>
    <s v="M1"/>
    <s v="Master"/>
    <s v="TD"/>
    <n v="2"/>
    <s v="Sorbonne"/>
    <n v="36"/>
    <n v="36"/>
  </r>
  <r>
    <x v="2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2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2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2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2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3"/>
    <s v="0630205"/>
    <s v="Informatique"/>
    <s v="0632"/>
    <s v="Gestion"/>
    <s v="Classique"/>
    <n v="6"/>
    <s v="L3"/>
    <s v="Licence"/>
    <s v="CM"/>
    <n v="1"/>
    <s v="Sorbonne"/>
    <n v="18"/>
    <n v="27"/>
  </r>
  <r>
    <x v="3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3"/>
    <s v="0643505"/>
    <s v="Informatique"/>
    <s v="0642"/>
    <s v="Gestion"/>
    <s v="Classique"/>
    <n v="6"/>
    <s v="M1"/>
    <s v="Master"/>
    <s v="CM"/>
    <n v="2"/>
    <s v="Sorbonne"/>
    <n v="39"/>
    <n v="58.5"/>
  </r>
  <r>
    <x v="3"/>
    <s v="0643505"/>
    <s v="Informatique"/>
    <s v="0642"/>
    <s v="Gestion"/>
    <s v="Classique"/>
    <n v="6"/>
    <s v="M1"/>
    <s v="Master"/>
    <s v="TD"/>
    <n v="2"/>
    <s v="Sorbonne"/>
    <n v="36"/>
    <n v="36"/>
  </r>
  <r>
    <x v="3"/>
    <s v="2735305"/>
    <s v="Programmation OO avancée"/>
    <s v="2732"/>
    <s v="MIAGE"/>
    <s v="Classique"/>
    <n v="27"/>
    <s v="L3"/>
    <s v="Licence"/>
    <s v="CM"/>
    <n v="1"/>
    <s v="PMF"/>
    <n v="15"/>
    <n v="22.5"/>
  </r>
  <r>
    <x v="3"/>
    <s v="2735305"/>
    <s v="Programmation OO avancée"/>
    <s v="2732"/>
    <s v="MIAGE"/>
    <s v="Classique"/>
    <n v="27"/>
    <s v="L3"/>
    <s v="Licence"/>
    <s v="TD"/>
    <n v="1"/>
    <s v="PMF"/>
    <n v="15"/>
    <n v="15"/>
  </r>
  <r>
    <x v="3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3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3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3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3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4"/>
    <s v="0630205"/>
    <s v="Informatique"/>
    <s v="0632"/>
    <s v="Gestion"/>
    <s v="Classique"/>
    <n v="6"/>
    <s v="L3"/>
    <s v="Licence"/>
    <s v="CM"/>
    <n v="1"/>
    <s v="Sorbonne"/>
    <n v="18"/>
    <n v="27"/>
  </r>
  <r>
    <x v="4"/>
    <s v="0630205"/>
    <s v="Informatique"/>
    <s v="0636"/>
    <s v="Gestion Finances"/>
    <s v="Classique"/>
    <n v="6"/>
    <s v="L3"/>
    <s v="Licence"/>
    <s v="TD"/>
    <n v="1"/>
    <s v="Sorbonne"/>
    <n v="36"/>
    <n v="36"/>
  </r>
  <r>
    <x v="4"/>
    <s v="0643505"/>
    <s v="Informatique"/>
    <s v="0642"/>
    <s v="Gestion"/>
    <s v="Classique"/>
    <n v="6"/>
    <s v="M1"/>
    <s v="Master"/>
    <s v="CM"/>
    <n v="2"/>
    <s v="Sorbonne"/>
    <n v="39"/>
    <n v="58.5"/>
  </r>
  <r>
    <x v="4"/>
    <s v="0643505"/>
    <s v="Informatique"/>
    <s v="0642"/>
    <s v="Gestion"/>
    <s v="Classique"/>
    <n v="6"/>
    <s v="M1"/>
    <s v="Master"/>
    <s v="TD"/>
    <n v="2"/>
    <s v="Sorbonne"/>
    <n v="36"/>
    <n v="36"/>
  </r>
  <r>
    <x v="4"/>
    <s v="2735305"/>
    <s v="Programmation OO avancée"/>
    <s v="2732"/>
    <s v="MIAGE"/>
    <s v="Classique"/>
    <n v="27"/>
    <s v="L3"/>
    <s v="Licence"/>
    <s v="CM"/>
    <n v="1"/>
    <s v="PMF"/>
    <n v="15"/>
    <n v="22.5"/>
  </r>
  <r>
    <x v="4"/>
    <s v="2735305"/>
    <s v="Programmation OO avancée"/>
    <s v="2732"/>
    <s v="MIAGE"/>
    <s v="Classique"/>
    <n v="27"/>
    <s v="L3"/>
    <s v="Licence"/>
    <s v="TD"/>
    <n v="1"/>
    <s v="PMF"/>
    <n v="15"/>
    <n v="15"/>
  </r>
  <r>
    <x v="4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4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4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4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4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5"/>
    <s v="0630205"/>
    <s v="Informatique"/>
    <s v="0632"/>
    <s v="Gestion"/>
    <s v="Classique"/>
    <n v="6"/>
    <s v="L3"/>
    <s v="Licence"/>
    <s v="CM"/>
    <n v="1"/>
    <s v="Sorbonne"/>
    <n v="18"/>
    <n v="27"/>
  </r>
  <r>
    <x v="5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5"/>
    <s v="0643505"/>
    <s v="Informatique"/>
    <s v="0642"/>
    <s v="Gestion"/>
    <s v="Classique"/>
    <n v="6"/>
    <s v="M1"/>
    <s v="Master"/>
    <s v="CM"/>
    <n v="2"/>
    <s v="Sorbonne"/>
    <n v="36"/>
    <n v="54"/>
  </r>
  <r>
    <x v="5"/>
    <s v="0643505"/>
    <s v="Informatique"/>
    <s v="0642"/>
    <s v="Gestion"/>
    <s v="Classique"/>
    <n v="6"/>
    <s v="M1"/>
    <s v="Master"/>
    <s v="TD"/>
    <n v="2"/>
    <s v="Sorbonne"/>
    <n v="16.5"/>
    <n v="16.5"/>
  </r>
  <r>
    <x v="5"/>
    <s v="2735305"/>
    <s v="Programmation OO avancée"/>
    <s v="2732"/>
    <s v="MIAGE"/>
    <s v="Classique"/>
    <n v="27"/>
    <s v="L3"/>
    <s v="Licence"/>
    <s v="CM"/>
    <n v="1"/>
    <s v="PMF"/>
    <n v="6"/>
    <n v="9"/>
  </r>
  <r>
    <x v="5"/>
    <s v="2735305"/>
    <s v="Programmation OO avancée"/>
    <s v="2732"/>
    <s v="MIAGE"/>
    <s v="Classique"/>
    <n v="27"/>
    <s v="L3"/>
    <s v="Licence"/>
    <s v="TD"/>
    <n v="1"/>
    <s v="PMF"/>
    <n v="9"/>
    <n v="9"/>
  </r>
  <r>
    <x v="5"/>
    <s v="27420210"/>
    <s v="Coopération et ubiquité"/>
    <s v="2742"/>
    <s v="MIAGE"/>
    <s v="Classique"/>
    <n v="27"/>
    <s v="M1"/>
    <s v="Master"/>
    <s v="CM"/>
    <n v="2"/>
    <s v="PMF"/>
    <n v="15"/>
    <n v="22.5"/>
  </r>
  <r>
    <x v="5"/>
    <s v="27420210"/>
    <s v="Coopération et ubiquité"/>
    <s v="2742"/>
    <s v="MIAGE"/>
    <s v="Classique"/>
    <n v="27"/>
    <s v="M1"/>
    <s v="Master"/>
    <s v="TD"/>
    <n v="2"/>
    <s v="PMF"/>
    <n v="15"/>
    <n v="15"/>
  </r>
  <r>
    <x v="5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5"/>
    <s v="274A0210"/>
    <s v="Coopération et ubiquité"/>
    <s v="274A"/>
    <s v="MIAGE"/>
    <s v="Apprentissage"/>
    <n v="27"/>
    <s v="M1"/>
    <s v="Master"/>
    <s v="CM"/>
    <n v="2"/>
    <s v="PMF"/>
    <n v="15"/>
    <n v="22.5"/>
  </r>
  <r>
    <x v="5"/>
    <s v="274A0210"/>
    <s v="Coopération et ubiquité"/>
    <s v="274A"/>
    <s v="MIAGE"/>
    <s v="Apprentissage"/>
    <n v="27"/>
    <s v="M1"/>
    <s v="Master"/>
    <s v="TD"/>
    <n v="2"/>
    <s v="PMF"/>
    <n v="15"/>
    <n v="15"/>
  </r>
  <r>
    <x v="6"/>
    <s v="0630205"/>
    <s v="Informatique"/>
    <s v="0632"/>
    <s v="Gestion"/>
    <s v="Classique"/>
    <n v="6"/>
    <s v="L3"/>
    <s v="Licence"/>
    <s v="CM"/>
    <n v="1"/>
    <s v="Sorbonne"/>
    <n v="18"/>
    <n v="27"/>
  </r>
  <r>
    <x v="6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6"/>
    <s v="0643505"/>
    <s v="Informatique"/>
    <s v="0642"/>
    <s v="Gestion"/>
    <s v="Classique"/>
    <n v="6"/>
    <s v="M1"/>
    <s v="Master"/>
    <s v="CM"/>
    <n v="2"/>
    <s v="Sorbonne"/>
    <n v="36"/>
    <n v="54"/>
  </r>
  <r>
    <x v="6"/>
    <s v="0643505"/>
    <s v="Informatique"/>
    <s v="0642"/>
    <s v="Gestion"/>
    <s v="Classique"/>
    <n v="6"/>
    <s v="M1"/>
    <s v="Master"/>
    <s v="TD"/>
    <n v="2"/>
    <s v="Sorbonne"/>
    <n v="33"/>
    <n v="33"/>
  </r>
  <r>
    <x v="6"/>
    <s v="27321214"/>
    <s v="INF6 Algorithmique avancée"/>
    <s v="2732"/>
    <s v="MIAGE"/>
    <s v="Classique"/>
    <n v="27"/>
    <s v="L3"/>
    <s v="Licence"/>
    <s v="CM"/>
    <n v="2"/>
    <s v="PMF"/>
    <n v="6"/>
    <n v="9"/>
  </r>
  <r>
    <x v="6"/>
    <s v="27321214"/>
    <s v="INF6 Algorithmique avancée"/>
    <s v="2732"/>
    <s v="MIAGE"/>
    <s v="Classique"/>
    <n v="27"/>
    <s v="L3"/>
    <s v="Licence"/>
    <s v="TD"/>
    <n v="2"/>
    <s v="PMF"/>
    <n v="15"/>
    <n v="15"/>
  </r>
  <r>
    <x v="6"/>
    <s v="27322314"/>
    <s v="ISI2: Architecture orientée-objet "/>
    <s v="2732"/>
    <s v="MIAGE"/>
    <s v="Classique"/>
    <n v="27"/>
    <s v="L3"/>
    <s v="Licence"/>
    <s v="CM"/>
    <n v="1"/>
    <s v="PMF"/>
    <n v="6"/>
    <n v="9"/>
  </r>
  <r>
    <x v="6"/>
    <s v="27322314"/>
    <s v="ISI2: Architecture orientée-objet "/>
    <s v="2732"/>
    <s v="MIAGE"/>
    <s v="Classique"/>
    <n v="27"/>
    <s v="L3"/>
    <s v="Licence"/>
    <s v="TD"/>
    <n v="1"/>
    <s v="PMF"/>
    <n v="9"/>
    <n v="9"/>
  </r>
  <r>
    <x v="6"/>
    <s v="27323314"/>
    <s v="PRO1: Ateliers d'outils de développement"/>
    <s v="2732"/>
    <s v="MIAGE"/>
    <s v="Classique"/>
    <n v="27"/>
    <s v="L3"/>
    <s v="Licence"/>
    <s v="TD"/>
    <n v="1"/>
    <s v="PMF"/>
    <n v="5"/>
    <n v="5"/>
  </r>
  <r>
    <x v="6"/>
    <s v="27333314"/>
    <s v="PRO1: Ateliers d'outils de développement"/>
    <s v="2733"/>
    <s v="MIAGE"/>
    <s v="Apprentissage"/>
    <n v="27"/>
    <s v="L3"/>
    <s v="Licence"/>
    <s v="TD"/>
    <n v="1"/>
    <s v="PMF"/>
    <n v="4"/>
    <n v="4"/>
  </r>
  <r>
    <x v="6"/>
    <s v="27420210"/>
    <s v="Coopération et ubiquité"/>
    <s v="2742"/>
    <s v="MIAGE"/>
    <s v="Classique"/>
    <n v="27"/>
    <s v="M1"/>
    <s v="Master"/>
    <s v="CM"/>
    <n v="2"/>
    <s v="PMF"/>
    <n v="7.5"/>
    <n v="11.25"/>
  </r>
  <r>
    <x v="6"/>
    <s v="27420210"/>
    <s v="Coopération et ubiquité"/>
    <s v="2742"/>
    <s v="MIAGE"/>
    <s v="Classique"/>
    <n v="27"/>
    <s v="M1"/>
    <s v="Master"/>
    <s v="TD"/>
    <n v="2"/>
    <s v="PMF"/>
    <n v="7.5"/>
    <n v="7.5"/>
  </r>
  <r>
    <x v="6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6"/>
    <s v="274A0210"/>
    <s v="Coopération et ubiquité"/>
    <s v="274A"/>
    <s v="MIAGE"/>
    <s v="Apprentissage"/>
    <n v="27"/>
    <s v="M1"/>
    <s v="Master"/>
    <s v="CM"/>
    <n v="2"/>
    <s v="PMF"/>
    <n v="7.5"/>
    <n v="11.25"/>
  </r>
  <r>
    <x v="6"/>
    <s v="274A0210"/>
    <s v="Coopération et ubiquité"/>
    <s v="274A"/>
    <s v="MIAGE"/>
    <s v="Apprentissage"/>
    <n v="27"/>
    <s v="M1"/>
    <s v="Master"/>
    <s v="TD"/>
    <n v="2"/>
    <s v="PMF"/>
    <n v="7.5"/>
    <n v="7.5"/>
  </r>
  <r>
    <x v="7"/>
    <s v="0630205"/>
    <s v="Informatique"/>
    <s v="0632"/>
    <s v="Gestion"/>
    <s v="Classique"/>
    <n v="6"/>
    <s v="L3"/>
    <s v="Licence"/>
    <s v="CM"/>
    <n v="1"/>
    <s v="Sorbonne"/>
    <n v="18"/>
    <n v="27"/>
  </r>
  <r>
    <x v="7"/>
    <s v="0630205"/>
    <s v="Informatique"/>
    <s v="0636"/>
    <s v="Gestion Finances"/>
    <s v="Classique"/>
    <n v="6"/>
    <s v="L3"/>
    <s v="Licence"/>
    <s v="TD"/>
    <n v="1"/>
    <s v="Sorbonne"/>
    <n v="33"/>
    <n v="36"/>
  </r>
  <r>
    <x v="7"/>
    <s v="0643505"/>
    <s v="Informatique"/>
    <s v="0642"/>
    <s v="Gestion"/>
    <s v="Classique"/>
    <n v="6"/>
    <s v="M1"/>
    <s v="Master"/>
    <s v="CM"/>
    <n v="2"/>
    <s v="Sorbonne"/>
    <n v="36"/>
    <n v="54"/>
  </r>
  <r>
    <x v="7"/>
    <s v="0643505"/>
    <s v="Informatique"/>
    <s v="0642"/>
    <s v="Gestion"/>
    <s v="Classique"/>
    <n v="6"/>
    <s v="M1"/>
    <s v="Master"/>
    <s v="TD"/>
    <n v="2"/>
    <s v="Sorbonne"/>
    <n v="33"/>
    <n v="33"/>
  </r>
  <r>
    <x v="7"/>
    <s v="27321214"/>
    <s v="INF6 Algorithmique avancée"/>
    <s v="2732"/>
    <s v="MIAGE"/>
    <s v="Classique"/>
    <n v="27"/>
    <s v="L3"/>
    <s v="Licence"/>
    <s v="CM"/>
    <n v="2"/>
    <s v="PMF"/>
    <n v="15"/>
    <n v="22.5"/>
  </r>
  <r>
    <x v="7"/>
    <s v="27321214"/>
    <s v="INF6 Algorithmique avancée"/>
    <s v="2732"/>
    <s v="MIAGE"/>
    <s v="Classique"/>
    <n v="27"/>
    <s v="L3"/>
    <s v="Licence"/>
    <s v="TD"/>
    <n v="2"/>
    <s v="PMF"/>
    <n v="15"/>
    <n v="15"/>
  </r>
  <r>
    <x v="7"/>
    <s v="27322314"/>
    <s v="ISI2: Architecture orientée-objet "/>
    <s v="2732"/>
    <s v="MIAGE"/>
    <s v="Classique"/>
    <n v="27"/>
    <s v="L3"/>
    <s v="Licence"/>
    <s v="CM"/>
    <n v="1"/>
    <s v="PMF"/>
    <n v="15"/>
    <n v="22.5"/>
  </r>
  <r>
    <x v="7"/>
    <s v="27322314"/>
    <s v="ISI2: Architecture orientée-objet "/>
    <s v="2732"/>
    <s v="MIAGE"/>
    <s v="Classique"/>
    <n v="27"/>
    <s v="L3"/>
    <s v="Licence"/>
    <s v="TD"/>
    <n v="1"/>
    <s v="PMF"/>
    <n v="15"/>
    <n v="15"/>
  </r>
  <r>
    <x v="7"/>
    <s v="27420210"/>
    <s v="Coopération et ubiquité"/>
    <s v="2742"/>
    <s v="MIAGE"/>
    <s v="Classique"/>
    <n v="27"/>
    <s v="M1"/>
    <s v="Master"/>
    <s v="CM"/>
    <n v="2"/>
    <s v="PMF"/>
    <n v="7.5"/>
    <n v="11.25"/>
  </r>
  <r>
    <x v="7"/>
    <s v="27420210"/>
    <s v="Coopération et ubiquité"/>
    <s v="2742"/>
    <s v="MIAGE"/>
    <s v="Classique"/>
    <n v="27"/>
    <s v="M1"/>
    <s v="Master"/>
    <s v="TD"/>
    <n v="2"/>
    <s v="PMF"/>
    <n v="7.5"/>
    <n v="7.5"/>
  </r>
  <r>
    <x v="7"/>
    <s v="27570205"/>
    <s v="Ingénierie des systèmes à base de services"/>
    <s v="2757"/>
    <s v="SID"/>
    <s v="Classique"/>
    <n v="27"/>
    <s v="M2"/>
    <s v="Master"/>
    <s v="CM"/>
    <n v="2"/>
    <s v="MSE"/>
    <n v="9"/>
    <n v="13.5"/>
  </r>
  <r>
    <x v="7"/>
    <s v="274A0210"/>
    <s v="Coopération et ubiquité"/>
    <s v="274A"/>
    <s v="MIAGE"/>
    <s v="Apprentissage"/>
    <n v="27"/>
    <s v="M1"/>
    <s v="Master"/>
    <s v="CM"/>
    <n v="2"/>
    <s v="PMF"/>
    <n v="7.5"/>
    <n v="11.25"/>
  </r>
  <r>
    <x v="7"/>
    <s v="274A0210"/>
    <s v="Coopération et ubiquité"/>
    <s v="274A"/>
    <s v="MIAGE"/>
    <s v="Apprentissage"/>
    <n v="27"/>
    <s v="M1"/>
    <s v="Master"/>
    <s v="TD"/>
    <n v="2"/>
    <s v="PMF"/>
    <n v="7.5"/>
    <n v="7.5"/>
  </r>
  <r>
    <x v="8"/>
    <s v="F3011915"/>
    <s v="Informatique"/>
    <s v="L3F301"/>
    <s v="Gestion"/>
    <s v="Classique"/>
    <n v="6"/>
    <s v="L3"/>
    <s v="Licence"/>
    <s v="CM"/>
    <n v="1"/>
    <s v="Sorbonne"/>
    <n v="18"/>
    <n v="27"/>
  </r>
  <r>
    <x v="8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8"/>
    <s v="F4021216 "/>
    <s v="Informatique (Syst d'info et informatique)"/>
    <s v="M1F402 "/>
    <s v="Gestion"/>
    <s v="Classique"/>
    <n v="6"/>
    <s v="M1"/>
    <s v="Master"/>
    <s v="CM"/>
    <n v="2"/>
    <s v="Sorbonne"/>
    <n v="33"/>
    <n v="49.5"/>
  </r>
  <r>
    <x v="8"/>
    <s v="F4021216 "/>
    <s v="Informatique (Syst d'info et informatique)"/>
    <s v="M1F408"/>
    <s v="Gestion"/>
    <s v="Classique"/>
    <n v="6"/>
    <s v="M1"/>
    <s v="Master"/>
    <s v="TD"/>
    <n v="2"/>
    <s v="Sorbonne"/>
    <n v="16.5"/>
    <n v="16.5"/>
  </r>
  <r>
    <x v="8"/>
    <s v="F4021216 "/>
    <s v="Informatique (Syst d'info et informatique)"/>
    <s v="M1F409"/>
    <s v="Gestion"/>
    <s v="Classique"/>
    <n v="6"/>
    <s v="M1"/>
    <s v="Master"/>
    <s v="TD"/>
    <n v="2"/>
    <s v="Sorbonne"/>
    <n v="16.5"/>
    <n v="16.5"/>
  </r>
  <r>
    <x v="8"/>
    <s v="X3052016"/>
    <s v="ISI2: Architecture orientée-objet "/>
    <s v="L3X305"/>
    <s v="MIAGE"/>
    <s v="Classique"/>
    <n v="27"/>
    <s v="L3"/>
    <s v="Licence"/>
    <s v="CM"/>
    <n v="2"/>
    <s v="PMF"/>
    <n v="15"/>
    <n v="22.5"/>
  </r>
  <r>
    <x v="8"/>
    <s v="X3052016"/>
    <s v="ISI2: Architecture orientée-objet "/>
    <s v="L3X305"/>
    <s v="MIAGE"/>
    <s v="Classique"/>
    <n v="27"/>
    <s v="L3"/>
    <s v="Licence"/>
    <s v="TD"/>
    <n v="2"/>
    <s v="PMF"/>
    <n v="15"/>
    <n v="15"/>
  </r>
  <r>
    <x v="8"/>
    <s v="X3062016"/>
    <s v="ISI2: Architecture orientée-objet "/>
    <s v="L3X306"/>
    <s v="MIAGE"/>
    <s v="Apprentissage"/>
    <n v="27"/>
    <s v="L3"/>
    <s v="Licence"/>
    <s v="CM"/>
    <n v="2"/>
    <s v="PMF"/>
    <n v="15"/>
    <n v="22.5"/>
  </r>
  <r>
    <x v="8"/>
    <s v="X3062016"/>
    <s v="ISI2: Architecture orientée-objet "/>
    <s v="L3X306"/>
    <s v="MIAGE"/>
    <s v="Apprentissage"/>
    <n v="27"/>
    <s v="L3"/>
    <s v="Licence"/>
    <s v="TD"/>
    <n v="2"/>
    <s v="PMF"/>
    <n v="15"/>
    <n v="15"/>
  </r>
  <r>
    <x v="8"/>
    <s v="X4031816"/>
    <s v="M1-ISI3 : Modèles et outils pour les processus"/>
    <s v="M1X403"/>
    <s v="MIAGE"/>
    <s v="Classique"/>
    <n v="27"/>
    <s v="M1"/>
    <s v="Master"/>
    <s v="CM"/>
    <n v="2"/>
    <s v="PMF"/>
    <n v="3"/>
    <n v="4.5"/>
  </r>
  <r>
    <x v="8"/>
    <s v="X4031816"/>
    <s v="M1-ISI3 : Modèles et outils pour les processus"/>
    <s v="M1X403"/>
    <s v="MIAGE"/>
    <s v="Classique"/>
    <n v="27"/>
    <s v="M1"/>
    <s v="Master"/>
    <s v="TD"/>
    <n v="2"/>
    <s v="PMF"/>
    <n v="3"/>
    <n v="3"/>
  </r>
  <r>
    <x v="8"/>
    <s v="X4051816"/>
    <s v="M1-ISI3 : Modèles et outils pour les processus"/>
    <s v="M1X405"/>
    <s v="MIAGE"/>
    <s v="Apprentissage"/>
    <n v="27"/>
    <s v="M1"/>
    <s v="Master"/>
    <s v="CM"/>
    <n v="2"/>
    <s v="PMF"/>
    <n v="3"/>
    <n v="4.5"/>
  </r>
  <r>
    <x v="8"/>
    <s v="X4051816"/>
    <s v="M1-ISI3 : Modèles et outils pour les processus"/>
    <s v="M1X405"/>
    <s v="MIAGE"/>
    <s v="Apprentissage"/>
    <n v="27"/>
    <s v="M1"/>
    <s v="Master"/>
    <s v="TD"/>
    <n v="2"/>
    <s v="PMF"/>
    <n v="3"/>
    <n v="3"/>
  </r>
  <r>
    <x v="8"/>
    <s v="X5I43116"/>
    <s v="M2-IT3 : Cloud &amp; pervasive computing"/>
    <s v="MIX504"/>
    <s v="MIAGE"/>
    <s v="Apprentissage"/>
    <n v="27"/>
    <s v="M2"/>
    <s v="Master"/>
    <s v="CM"/>
    <n v="1"/>
    <s v="PMF"/>
    <n v="12"/>
    <n v="18"/>
  </r>
  <r>
    <x v="8"/>
    <s v="X5I73116"/>
    <s v="M2-IT3 : Cloud &amp; pervasive computing"/>
    <s v="MIX507"/>
    <s v="MIAGE"/>
    <s v="Apprentissage"/>
    <n v="27"/>
    <s v="M2"/>
    <s v="Master"/>
    <s v="CM"/>
    <n v="1"/>
    <s v="PMF"/>
    <n v="12"/>
    <n v="18"/>
  </r>
  <r>
    <x v="9"/>
    <s v="F3011915"/>
    <s v="Informatique"/>
    <s v="L3F301"/>
    <s v="Gestion"/>
    <s v="Classique"/>
    <n v="6"/>
    <s v="L3"/>
    <s v="Licence"/>
    <s v="CM"/>
    <n v="1"/>
    <s v="Sorbonne"/>
    <n v="18"/>
    <n v="27"/>
  </r>
  <r>
    <x v="9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9"/>
    <s v="F4021216 "/>
    <s v="Informatique (Syst d'info et informatique)"/>
    <s v="M1F410"/>
    <s v="Management Stratégique"/>
    <s v="Classique"/>
    <n v="6"/>
    <s v="M1"/>
    <s v="Master"/>
    <s v="CM"/>
    <n v="2"/>
    <s v="Sorbonne"/>
    <n v="33"/>
    <n v="49.5"/>
  </r>
  <r>
    <x v="9"/>
    <s v="F4021216 "/>
    <s v="Informatique (Syst d'info et informatique)"/>
    <s v="M1F40N"/>
    <s v="Contrôle de gestion et audit organisationnel"/>
    <s v="Classique"/>
    <n v="6"/>
    <s v="M1"/>
    <s v="Master"/>
    <s v="TD"/>
    <n v="2"/>
    <s v="Sorbonne"/>
    <n v="16.5"/>
    <n v="16.5"/>
  </r>
  <r>
    <x v="9"/>
    <s v="F4021216 "/>
    <s v="Informatique (Syst d'info et informatique)"/>
    <s v="M1F40H"/>
    <s v="Marketing, Vente "/>
    <s v="Classique"/>
    <n v="6"/>
    <s v="M1"/>
    <s v="Master"/>
    <s v="TD"/>
    <n v="2"/>
    <s v="Sorbonne"/>
    <n v="33"/>
    <n v="33"/>
  </r>
  <r>
    <x v="9"/>
    <s v="F4021216 "/>
    <s v="Informatique (Syst d'info et informatique)"/>
    <s v="M1F410"/>
    <s v="Management Stratégique"/>
    <s v="Classique"/>
    <n v="6"/>
    <s v="M1"/>
    <s v="Master"/>
    <s v="TD"/>
    <n v="2"/>
    <s v="Sorbonne"/>
    <n v="12"/>
    <n v="12"/>
  </r>
  <r>
    <x v="9"/>
    <s v="X5I43116"/>
    <s v="M2-IT3 : Cloud &amp; pervasive computing"/>
    <s v="MIX504"/>
    <s v="MIAGE"/>
    <s v="Apprentissage"/>
    <n v="27"/>
    <s v="M2"/>
    <s v="Master"/>
    <s v="CM"/>
    <n v="1"/>
    <s v="PMF"/>
    <n v="12"/>
    <n v="18"/>
  </r>
  <r>
    <x v="9"/>
    <s v="X5I73116"/>
    <s v="M2-IT3 : Cloud &amp; pervasive computing"/>
    <s v="MIX507"/>
    <s v="MIAGE"/>
    <s v="Apprentissage"/>
    <n v="27"/>
    <s v="M2"/>
    <s v="Master"/>
    <s v="CM"/>
    <n v="1"/>
    <s v="PMF"/>
    <n v="12"/>
    <n v="18"/>
  </r>
  <r>
    <x v="10"/>
    <s v="F3011915"/>
    <s v="Informatique"/>
    <s v="L3F301"/>
    <s v="Gestion"/>
    <s v="Classique"/>
    <n v="6"/>
    <s v="L3"/>
    <s v="Licence"/>
    <s v="CM"/>
    <n v="1"/>
    <s v="Sorbonne"/>
    <n v="18"/>
    <n v="27"/>
  </r>
  <r>
    <x v="10"/>
    <s v="F3011915"/>
    <s v="Informatique"/>
    <s v="L3F305"/>
    <s v="Gestion Finances"/>
    <s v="Classique"/>
    <n v="6"/>
    <s v="L3"/>
    <s v="Licence"/>
    <s v="TD"/>
    <n v="1"/>
    <s v="Sorbonne"/>
    <n v="33"/>
    <n v="36"/>
  </r>
  <r>
    <x v="10"/>
    <s v="F4021216"/>
    <s v="Informatique (Syst d'info et informatique)"/>
    <s v="M1F410"/>
    <s v="Management Stratégique"/>
    <s v="Classique"/>
    <n v="6"/>
    <s v="M1"/>
    <s v="Master"/>
    <s v="CM"/>
    <n v="2"/>
    <s v="Sorbonne"/>
    <n v="33"/>
    <n v="49.5"/>
  </r>
  <r>
    <x v="10"/>
    <s v="F4021216 "/>
    <s v="Informatique (Syst d'info et informatique)"/>
    <s v="M1F40N"/>
    <s v="Contrôle de gestion et audit organisationnel"/>
    <s v="Classique"/>
    <n v="6"/>
    <s v="M1"/>
    <s v="Master"/>
    <s v="TD"/>
    <n v="2"/>
    <s v="Sorbonne"/>
    <n v="16.5"/>
    <n v="16.5"/>
  </r>
  <r>
    <x v="10"/>
    <s v="F4021216 "/>
    <s v="Informatique (Syst d'info et informatique)"/>
    <s v="M1F40H"/>
    <s v="Marketing, Vente "/>
    <s v="Classique"/>
    <n v="6"/>
    <s v="M1"/>
    <s v="Master"/>
    <s v="TD"/>
    <n v="2"/>
    <s v="Sorbonne"/>
    <n v="33"/>
    <n v="33"/>
  </r>
  <r>
    <x v="10"/>
    <s v="F4021216 "/>
    <s v="Informatique (Syst d'info et informatique)"/>
    <s v="M1F410"/>
    <s v="Management Stratégique"/>
    <s v="Classique"/>
    <n v="6"/>
    <s v="M1"/>
    <s v="Master"/>
    <s v="TD"/>
    <n v="2"/>
    <s v="Sorbonne"/>
    <n v="31.5"/>
    <n v="31.5"/>
  </r>
  <r>
    <x v="10"/>
    <s v="F4161218"/>
    <s v="Informatique (Syst d'info et informatique)"/>
    <s v="M1F416"/>
    <s v="Management des SI"/>
    <s v="Apprentissage"/>
    <n v="6"/>
    <s v="M1"/>
    <s v="Master"/>
    <s v="CM"/>
    <n v="2"/>
    <s v="Broca"/>
    <n v="34"/>
    <n v="51"/>
  </r>
  <r>
    <x v="10"/>
    <s v="F4161218"/>
    <s v="Informatique (Syst d'info et informatique)"/>
    <s v="M1F416"/>
    <s v="Management des SI"/>
    <s v="Apprentissage"/>
    <n v="6"/>
    <s v="M1"/>
    <s v="Master"/>
    <s v="CM"/>
    <n v="2"/>
    <s v="Broca"/>
    <n v="32"/>
    <n v="48"/>
  </r>
  <r>
    <x v="10"/>
    <s v="F4162418"/>
    <s v="Séminaire de Recherche"/>
    <s v="M1F416"/>
    <s v="Management des SI"/>
    <s v="Apprentissage"/>
    <n v="6"/>
    <s v="M1"/>
    <s v="Master"/>
    <s v="CM"/>
    <n v="2"/>
    <s v="Broca"/>
    <n v="9"/>
    <n v="13.5"/>
  </r>
  <r>
    <x v="10"/>
    <s v="X5I43116"/>
    <s v="M2-IT3 : Cloud &amp; pervasive computing"/>
    <s v="MIX504"/>
    <s v="MIAGE"/>
    <s v="Apprentissage"/>
    <n v="27"/>
    <s v="M2"/>
    <s v="Master"/>
    <s v="CM"/>
    <n v="1"/>
    <s v="PMF"/>
    <n v="3"/>
    <n v="4.5"/>
  </r>
  <r>
    <x v="10"/>
    <s v="X5I73116"/>
    <s v="M2-IT3 : Cloud &amp; pervasive computing"/>
    <s v="MIX507"/>
    <s v="MIAGE"/>
    <s v="Apprentissage"/>
    <n v="27"/>
    <s v="M2"/>
    <s v="Master"/>
    <s v="CM"/>
    <n v="1"/>
    <s v="PMF"/>
    <n v="3"/>
    <n v="4.5"/>
  </r>
  <r>
    <x v="11"/>
    <s v="X5I43116"/>
    <s v="M2-IT3 : Cloud &amp; pervasive computing"/>
    <s v="MIX504"/>
    <s v="MIAGE"/>
    <s v="Apprentissage"/>
    <n v="27"/>
    <s v="M2"/>
    <s v="Master"/>
    <s v="CM"/>
    <n v="1"/>
    <s v="PMF"/>
    <n v="3"/>
    <n v="4.5"/>
  </r>
  <r>
    <x v="11"/>
    <s v="X5I73116"/>
    <s v="M2-IT3 : Cloud &amp; pervasive computing"/>
    <s v="MIX507"/>
    <s v="MIAGE"/>
    <s v="Apprentissage"/>
    <n v="27"/>
    <s v="M2"/>
    <s v="Master"/>
    <s v="CM"/>
    <n v="1"/>
    <s v="PMF"/>
    <n v="3"/>
    <n v="4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59D312-4543-4340-9D97-804DFAF0D27D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fieldListSortAscending="1">
  <location ref="A3:D49" firstHeaderRow="1" firstDataRow="2" firstDataCol="1"/>
  <pivotFields count="14"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9">
        <item x="0"/>
        <item x="1"/>
        <item x="8"/>
        <item x="2"/>
        <item x="3"/>
        <item x="13"/>
        <item x="14"/>
        <item x="15"/>
        <item x="4"/>
        <item x="16"/>
        <item x="12"/>
        <item x="10"/>
        <item x="5"/>
        <item x="11"/>
        <item x="6"/>
        <item x="9"/>
        <item x="17"/>
        <item x="25"/>
        <item x="18"/>
        <item x="26"/>
        <item x="27"/>
        <item x="7"/>
        <item x="19"/>
        <item x="20"/>
        <item x="21"/>
        <item x="22"/>
        <item x="23"/>
        <item x="24"/>
        <item t="default"/>
      </items>
    </pivotField>
    <pivotField axis="axisRow" showAll="0">
      <items count="17">
        <item x="7"/>
        <item x="3"/>
        <item x="9"/>
        <item x="0"/>
        <item x="12"/>
        <item x="1"/>
        <item x="2"/>
        <item x="6"/>
        <item x="10"/>
        <item x="13"/>
        <item x="14"/>
        <item x="5"/>
        <item x="11"/>
        <item x="8"/>
        <item x="15"/>
        <item x="4"/>
        <item t="default"/>
      </items>
    </pivotField>
    <pivotField showAll="0"/>
    <pivotField showAll="0"/>
    <pivotField showAll="0"/>
    <pivotField axis="axisCol" numFmtId="49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>
      <items count="20">
        <item x="5"/>
        <item x="14"/>
        <item x="12"/>
        <item x="11"/>
        <item x="10"/>
        <item x="13"/>
        <item x="6"/>
        <item x="2"/>
        <item x="15"/>
        <item x="4"/>
        <item x="9"/>
        <item x="0"/>
        <item x="3"/>
        <item x="16"/>
        <item x="18"/>
        <item x="8"/>
        <item x="17"/>
        <item x="1"/>
        <item x="7"/>
        <item t="default"/>
      </items>
    </pivotField>
    <pivotField dataField="1" numFmtId="164" showAll="0">
      <items count="24">
        <item x="6"/>
        <item x="13"/>
        <item x="17"/>
        <item x="12"/>
        <item x="15"/>
        <item x="10"/>
        <item x="14"/>
        <item x="19"/>
        <item x="7"/>
        <item x="5"/>
        <item x="2"/>
        <item x="18"/>
        <item x="4"/>
        <item x="3"/>
        <item x="0"/>
        <item x="20"/>
        <item x="11"/>
        <item x="1"/>
        <item x="22"/>
        <item x="16"/>
        <item x="21"/>
        <item x="9"/>
        <item x="8"/>
        <item t="default"/>
      </items>
    </pivotField>
  </pivotFields>
  <rowFields count="2">
    <field x="2"/>
    <field x="1"/>
  </rowFields>
  <rowItems count="45">
    <i>
      <x/>
    </i>
    <i r="1">
      <x v="11"/>
    </i>
    <i r="1">
      <x v="13"/>
    </i>
    <i>
      <x v="1"/>
    </i>
    <i r="1">
      <x v="8"/>
    </i>
    <i>
      <x v="2"/>
    </i>
    <i r="1">
      <x v="5"/>
    </i>
    <i>
      <x v="3"/>
    </i>
    <i r="1">
      <x/>
    </i>
    <i r="1">
      <x v="1"/>
    </i>
    <i r="1">
      <x v="2"/>
    </i>
    <i r="1">
      <x v="16"/>
    </i>
    <i>
      <x v="4"/>
    </i>
    <i r="1">
      <x v="17"/>
    </i>
    <i r="1">
      <x v="18"/>
    </i>
    <i r="1">
      <x v="19"/>
    </i>
    <i>
      <x v="5"/>
    </i>
    <i r="1">
      <x v="3"/>
    </i>
    <i>
      <x v="6"/>
    </i>
    <i r="1">
      <x v="4"/>
    </i>
    <i>
      <x v="7"/>
    </i>
    <i r="1">
      <x v="15"/>
    </i>
    <i>
      <x v="8"/>
    </i>
    <i r="1">
      <x v="6"/>
    </i>
    <i r="1">
      <x v="22"/>
    </i>
    <i r="1">
      <x v="23"/>
    </i>
    <i>
      <x v="9"/>
    </i>
    <i r="1">
      <x v="24"/>
    </i>
    <i r="1">
      <x v="25"/>
    </i>
    <i>
      <x v="10"/>
    </i>
    <i r="1">
      <x v="26"/>
    </i>
    <i r="1">
      <x v="27"/>
    </i>
    <i>
      <x v="11"/>
    </i>
    <i r="1">
      <x v="21"/>
    </i>
    <i>
      <x v="12"/>
    </i>
    <i r="1">
      <x v="7"/>
    </i>
    <i r="1">
      <x v="9"/>
    </i>
    <i>
      <x v="13"/>
    </i>
    <i r="1">
      <x v="10"/>
    </i>
    <i>
      <x v="14"/>
    </i>
    <i r="1">
      <x v="20"/>
    </i>
    <i>
      <x v="15"/>
    </i>
    <i r="1">
      <x v="12"/>
    </i>
    <i r="1">
      <x v="1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Moyenne de eqTD" fld="13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758A8-FA39-A845-954F-BDCB055AE133}" name="Tableau croisé dynamique3" cacheId="2" applyNumberFormats="0" applyBorderFormats="0" applyFontFormats="0" applyPatternFormats="0" applyAlignmentFormats="0" applyWidthHeightFormats="1" dataCaption="Valeurs" updatedVersion="7" minRefreshableVersion="3" useAutoFormatting="1" itemPrintTitles="1" createdVersion="6" indent="0" outline="1" outlineData="1" multipleFieldFilters="0">
  <location ref="A3:G66" firstHeaderRow="1" firstDataRow="3" firstDataCol="1" rowPageCount="1" colPageCount="1"/>
  <pivotFields count="1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17">
        <item x="7"/>
        <item x="3"/>
        <item x="9"/>
        <item x="0"/>
        <item x="12"/>
        <item x="1"/>
        <item x="2"/>
        <item x="6"/>
        <item x="10"/>
        <item x="13"/>
        <item x="14"/>
        <item x="5"/>
        <item x="11"/>
        <item x="8"/>
        <item x="15"/>
        <item x="4"/>
        <item t="default"/>
      </items>
    </pivotField>
    <pivotField showAll="0"/>
    <pivotField axis="axisPage" showAll="0">
      <items count="12">
        <item x="5"/>
        <item x="8"/>
        <item x="0"/>
        <item x="2"/>
        <item x="1"/>
        <item x="10"/>
        <item x="7"/>
        <item x="9"/>
        <item x="3"/>
        <item x="4"/>
        <item x="6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>
      <items count="20">
        <item x="5"/>
        <item x="14"/>
        <item x="12"/>
        <item x="11"/>
        <item x="10"/>
        <item x="13"/>
        <item x="6"/>
        <item x="2"/>
        <item x="15"/>
        <item x="4"/>
        <item x="9"/>
        <item x="0"/>
        <item x="3"/>
        <item x="16"/>
        <item x="18"/>
        <item x="8"/>
        <item x="17"/>
        <item x="1"/>
        <item x="7"/>
        <item t="default"/>
      </items>
    </pivotField>
    <pivotField showAll="0"/>
  </pivotFields>
  <rowFields count="2">
    <field x="0"/>
    <field x="2"/>
  </rowFields>
  <rowItems count="61">
    <i>
      <x/>
    </i>
    <i r="1">
      <x v="1"/>
    </i>
    <i r="1">
      <x v="3"/>
    </i>
    <i r="1">
      <x v="5"/>
    </i>
    <i r="1">
      <x v="6"/>
    </i>
    <i r="1">
      <x v="11"/>
    </i>
    <i r="1">
      <x v="15"/>
    </i>
    <i>
      <x v="1"/>
    </i>
    <i r="1">
      <x v="3"/>
    </i>
    <i r="1">
      <x v="7"/>
    </i>
    <i r="1">
      <x v="15"/>
    </i>
    <i>
      <x v="2"/>
    </i>
    <i r="1">
      <x/>
    </i>
    <i r="1">
      <x v="3"/>
    </i>
    <i r="1">
      <x v="7"/>
    </i>
    <i>
      <x v="3"/>
    </i>
    <i r="1">
      <x/>
    </i>
    <i r="1">
      <x v="3"/>
    </i>
    <i r="1">
      <x v="7"/>
    </i>
    <i r="1">
      <x v="13"/>
    </i>
    <i>
      <x v="4"/>
    </i>
    <i r="1">
      <x/>
    </i>
    <i r="1">
      <x v="3"/>
    </i>
    <i r="1">
      <x v="7"/>
    </i>
    <i r="1">
      <x v="13"/>
    </i>
    <i>
      <x v="5"/>
    </i>
    <i r="1">
      <x/>
    </i>
    <i r="1">
      <x v="3"/>
    </i>
    <i r="1">
      <x v="7"/>
    </i>
    <i r="1">
      <x v="13"/>
    </i>
    <i>
      <x v="6"/>
    </i>
    <i r="1">
      <x/>
    </i>
    <i r="1">
      <x v="2"/>
    </i>
    <i r="1">
      <x v="3"/>
    </i>
    <i r="1">
      <x v="7"/>
    </i>
    <i r="1">
      <x v="8"/>
    </i>
    <i r="1">
      <x v="12"/>
    </i>
    <i>
      <x v="7"/>
    </i>
    <i r="1">
      <x/>
    </i>
    <i r="1">
      <x v="2"/>
    </i>
    <i r="1">
      <x v="3"/>
    </i>
    <i r="1">
      <x v="7"/>
    </i>
    <i r="1">
      <x v="8"/>
    </i>
    <i>
      <x v="8"/>
    </i>
    <i r="1">
      <x v="3"/>
    </i>
    <i r="1">
      <x v="4"/>
    </i>
    <i r="1">
      <x v="8"/>
    </i>
    <i r="1">
      <x v="9"/>
    </i>
    <i r="1">
      <x v="10"/>
    </i>
    <i>
      <x v="9"/>
    </i>
    <i r="1">
      <x v="3"/>
    </i>
    <i r="1">
      <x v="4"/>
    </i>
    <i r="1">
      <x v="10"/>
    </i>
    <i>
      <x v="10"/>
    </i>
    <i r="1">
      <x v="3"/>
    </i>
    <i r="1">
      <x v="4"/>
    </i>
    <i r="1">
      <x v="10"/>
    </i>
    <i r="1">
      <x v="14"/>
    </i>
    <i>
      <x v="11"/>
    </i>
    <i r="1">
      <x v="10"/>
    </i>
    <i t="grand">
      <x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4" hier="-1"/>
  </pageFields>
  <dataFields count="2">
    <dataField name="Somme Vol" fld="12" baseField="0" baseItem="0"/>
    <dataField name="Moy Vol" fld="12" subtotal="average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8E30D7-941E-FC40-AA30-87A5E0DF8B6B}" name="Tableau croisé dynamique5" cacheId="3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1">
  <location ref="A3:D16" firstHeaderRow="0" firstDataRow="1" firstDataCol="1"/>
  <pivotFields count="1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numFmtId="49" showAll="0"/>
    <pivotField showAll="0"/>
    <pivotField showAll="0"/>
    <pivotField showAll="0"/>
    <pivotField showAll="0"/>
    <pivotField showAll="0"/>
    <pivotField showAll="0"/>
    <pivotField dataField="1" numFmtId="164" showAll="0"/>
    <pivotField dataField="1" dragToRow="0" dragToCol="0" dragToPage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eqTD" fld="13" baseField="0" baseItem="0"/>
    <dataField name="Somme de HSup" fld="14" baseField="0" baseItem="0" numFmtId="164"/>
    <dataField name="% HSup p/r 2008" fld="14" showDataAs="percentDiff" baseField="0" baseItem="0" numFmtId="10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0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6272CC-ED69-4D45-81A2-29EF59BF7B05}" name="Tableau croisé dynamique2" cacheId="0" applyNumberFormats="0" applyBorderFormats="0" applyFontFormats="0" applyPatternFormats="0" applyAlignmentFormats="0" applyWidthHeightFormats="1" dataCaption="Valeurs" updatedVersion="7" minRefreshableVersion="3" useAutoFormatting="1" itemPrintTitles="1" mergeItem="1" createdVersion="6" indent="0" outline="1" outlineData="1" multipleFieldFilters="0" rowHeaderCaption="Années" colHeaderCaption="UFR">
  <location ref="A3:E17" firstHeaderRow="1" firstDataRow="3" firstDataCol="1" rowPageCount="1" colPageCount="1"/>
  <pivotFields count="1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17">
        <item x="7"/>
        <item x="3"/>
        <item x="9"/>
        <item x="0"/>
        <item x="12"/>
        <item x="1"/>
        <item x="2"/>
        <item x="6"/>
        <item x="10"/>
        <item x="13"/>
        <item x="14"/>
        <item x="5"/>
        <item x="11"/>
        <item x="8"/>
        <item x="4"/>
        <item x="15"/>
        <item t="default"/>
      </items>
    </pivotField>
    <pivotField showAll="0"/>
    <pivotField axis="axisPage" multipleItemSelectionAllowed="1" showAll="0">
      <items count="12">
        <item h="1" x="5"/>
        <item h="1" x="8"/>
        <item x="0"/>
        <item h="1" x="2"/>
        <item h="1" x="1"/>
        <item h="1" x="10"/>
        <item h="1" x="7"/>
        <item h="1" x="9"/>
        <item h="1" x="3"/>
        <item h="1" x="4"/>
        <item h="1" x="6"/>
        <item t="default"/>
      </items>
    </pivotField>
    <pivotField showAll="0"/>
    <pivotField axis="axisCol" numFmtId="49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numFmtId="164" showAll="0"/>
    <pivotField dragToRow="0" dragToCol="0" dragToPage="0" showAll="0" defaultSubtotal="0"/>
  </pivotFields>
  <rowFields count="2">
    <field x="0"/>
    <field x="2"/>
  </rowFields>
  <rowItems count="12">
    <i>
      <x v="1"/>
    </i>
    <i r="1">
      <x v="3"/>
    </i>
    <i>
      <x v="2"/>
    </i>
    <i r="1">
      <x v="3"/>
    </i>
    <i>
      <x v="3"/>
    </i>
    <i r="1">
      <x v="3"/>
    </i>
    <i>
      <x v="4"/>
    </i>
    <i r="1">
      <x v="3"/>
    </i>
    <i>
      <x v="5"/>
    </i>
    <i r="1">
      <x v="3"/>
    </i>
    <i r="1">
      <x v="4"/>
    </i>
    <i t="grand">
      <x/>
    </i>
  </rowItems>
  <colFields count="2">
    <field x="6"/>
    <field x="-2"/>
  </colFields>
  <colItems count="4">
    <i>
      <x/>
      <x/>
    </i>
    <i r="1" i="1">
      <x v="1"/>
    </i>
    <i t="grand">
      <x/>
    </i>
    <i t="grand" i="1">
      <x/>
    </i>
  </colItems>
  <pageFields count="1">
    <pageField fld="4" hier="-1"/>
  </pageFields>
  <dataFields count="2">
    <dataField name="Somme de Volume" fld="12" baseField="0" baseItem="0"/>
    <dataField name="Moyenne de Volume" fld="12" subtotal="average" baseField="0" baseItem="0"/>
  </dataFields>
  <formats count="1">
    <format dxfId="5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4A46B9-C41D-434B-A04F-BC2E4B3D7284}" name="Heure Sup par année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6" indent="0" outline="1" outlineData="1" multipleFieldFilters="0">
  <location ref="A3:E9" firstHeaderRow="0" firstDataRow="1" firstDataCol="1"/>
  <pivotFields count="1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numFmtId="49" showAll="0"/>
    <pivotField showAll="0"/>
    <pivotField showAll="0"/>
    <pivotField showAll="0"/>
    <pivotField showAll="0"/>
    <pivotField showAll="0"/>
    <pivotField showAll="0"/>
    <pivotField dataField="1" numFmtId="164" multipleItemSelectionAllowed="1" showAll="0">
      <items count="24">
        <item x="6"/>
        <item x="13"/>
        <item x="17"/>
        <item x="12"/>
        <item x="15"/>
        <item x="10"/>
        <item x="14"/>
        <item x="19"/>
        <item x="7"/>
        <item x="5"/>
        <item x="2"/>
        <item x="18"/>
        <item x="4"/>
        <item x="3"/>
        <item x="0"/>
        <item x="20"/>
        <item x="11"/>
        <item x="1"/>
        <item x="22"/>
        <item x="16"/>
        <item x="21"/>
        <item x="9"/>
        <item x="8"/>
        <item t="default"/>
      </items>
    </pivotField>
    <pivotField dataField="1" dragToRow="0" dragToCol="0" dragToPage="0" showAll="0" defaultSubtota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eqTD" fld="13" baseField="0" baseItem="0"/>
    <dataField name="Somme de Heure Sup" fld="14" baseField="0" baseItem="0" numFmtId="164"/>
    <dataField name="% 2008 de Heure Sup2" fld="14" showDataAs="percentDiff" baseField="0" baseItem="1" numFmtId="10"/>
    <dataField name="% Total" fld="14" showDataAs="percentOfTotal" baseField="13" baseItem="0" numFmtId="10"/>
  </dataFields>
  <formats count="3">
    <format dxfId="4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3">
      <pivotArea outline="0" fieldPosition="0">
        <references count="1">
          <reference field="4294967294" count="1">
            <x v="3"/>
          </reference>
        </references>
      </pivotArea>
    </format>
    <format dxfId="2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F77E97-C3B1-EF47-9ACC-17D7CB1239A5}" name="Tableau croisé dynamique9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6" indent="0" outline="1" outlineData="1" multipleFieldFilters="0" chartFormat="2" rowHeaderCaption="Années" colHeaderCaption="Niveau">
  <location ref="A15:F22" firstHeaderRow="1" firstDataRow="2" firstDataCol="1" rowPageCount="1" colPageCount="1"/>
  <pivotFields count="1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axis="axisPage" numFmtId="49" showAll="0">
      <items count="3">
        <item x="0"/>
        <item x="1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dragToRow="0" dragToCol="0" dragToPage="0" showAll="0" defaultSubtota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1">
    <pageField fld="6" hier="-1"/>
  </pageFields>
  <dataFields count="1">
    <dataField name="Somme de eqTD" fld="1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FF1CE8-3F9D-124A-9500-93BDDDA653FB}" name="Tableau croisé dynamique1" cacheId="0" applyNumberFormats="0" applyBorderFormats="0" applyFontFormats="0" applyPatternFormats="0" applyAlignmentFormats="0" applyWidthHeightFormats="1" dataCaption="Valeurs" grandTotalCaption="Tot général" updatedVersion="7" minRefreshableVersion="3" useAutoFormatting="1" itemPrintTitles="1" mergeItem="1" createdVersion="6" indent="0" outline="1" outlineData="1" multipleFieldFilters="0" rowHeaderCaption="Volume" colHeaderCaption="Niveau ">
  <location ref="A3:M9" firstHeaderRow="1" firstDataRow="3" firstDataCol="1"/>
  <pivotFields count="15"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numFmtId="49" showAll="0"/>
    <pivotField axis="axisCol" subtotalCaption="Tot ?" showAll="0">
      <items count="5">
        <item x="1"/>
        <item x="0"/>
        <item x="2"/>
        <item x="3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umFmtId="164" showAll="0"/>
    <pivotField dragToRow="0" dragToCol="0" dragToPage="0" showAll="0" defaultSubtotal="0"/>
  </pivotFields>
  <rowFields count="1">
    <field x="12"/>
  </rowFields>
  <rowItems count="4">
    <i>
      <x v="1"/>
    </i>
    <i>
      <x v="2"/>
    </i>
    <i>
      <x v="3"/>
    </i>
    <i t="grand">
      <x/>
    </i>
  </rowItems>
  <colFields count="2">
    <field x="7"/>
    <field x="9"/>
  </colFields>
  <colItems count="12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t="default">
      <x v="3"/>
    </i>
    <i t="grand">
      <x/>
    </i>
  </colItems>
  <dataFields count="1">
    <dataField name="Nombre de Code Matière" fld="1" subtotal="count" baseField="0" baseItem="0" numFmtId="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5ED68E-DABC-8F4B-98C9-7105B387133E}" name="Tableau croisé dynamique11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6" indent="0" outline="1" outlineData="1" multipleFieldFilters="0" chartFormat="1">
  <location ref="A35:C41" firstHeaderRow="0" firstDataRow="1" firstDataCol="1"/>
  <pivotFields count="1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numFmtId="49" showAll="0"/>
    <pivotField showAll="0"/>
    <pivotField showAll="0"/>
    <pivotField showAll="0"/>
    <pivotField showAll="0"/>
    <pivotField showAll="0"/>
    <pivotField showAll="0"/>
    <pivotField dataField="1" numFmtId="164" showAll="0"/>
    <pivotField dataField="1" dragToRow="0" dragToCol="0" dragToPage="0" showAll="0" defaultSubtota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em Heure Sup" fld="14" baseField="0" baseItem="0" numFmtId="164"/>
    <dataField name="Somme de eqTD" fld="13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F2E7B4-F6E9-074A-AB64-E4846A20F1F9}" name="Tableau croisé dynamique2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9" firstHeaderRow="1" firstDataRow="2" firstDataCol="1" rowPageCount="1" colPageCount="1"/>
  <pivotFields count="14"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axis="axisPage" numFmtId="49" showAll="0">
      <items count="3">
        <item x="0"/>
        <item x="1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dataField="1" showAll="0"/>
    <pivotField numFmtId="164"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6" hier="-1"/>
  </pageFields>
  <dataFields count="1">
    <dataField name="Somme de Volume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" xr10:uid="{F4101E70-F91C-C84A-8E92-0D196BBC2567}" sourceName="Année">
  <pivotTables>
    <pivotTable tabId="5" name="Tableau croisé dynamique9"/>
  </pivotTables>
  <data>
    <tabular pivotCacheId="195207570">
      <items count="7">
        <i x="1" s="1"/>
        <i x="2" s="1"/>
        <i x="3" s="1"/>
        <i x="4" s="1"/>
        <i x="5" s="1"/>
        <i x="0" s="1" nd="1"/>
        <i x="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née" xr10:uid="{712CC33A-C3D7-664D-88CF-6233BF40448A}" cache="Segment_Année" caption="Année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CC8EB8-BCB8-4C40-B0CD-622D122FB66A}" name="Tableau3" displayName="Tableau3" ref="A1:N3" totalsRowShown="0">
  <autoFilter ref="A1:N3" xr:uid="{C0156642-6834-B64D-86E6-6E8523BD62E6}"/>
  <tableColumns count="14">
    <tableColumn id="1" xr3:uid="{325E7B0A-08A9-4E4B-87B1-73BFCC3A3568}" name="Année"/>
    <tableColumn id="2" xr3:uid="{6F942DE3-306A-5A45-A6B1-2B7C689267F1}" name="Code Matière"/>
    <tableColumn id="3" xr3:uid="{04EA32B8-5633-7D41-BEB2-F64B0F0594AB}" name="Matière"/>
    <tableColumn id="4" xr3:uid="{D07A85EF-FCA7-7541-BC75-668019802E4A}" name="Diplôme"/>
    <tableColumn id="5" xr3:uid="{DE929705-8AB9-6049-ADCD-C2B2D4C44C67}" name="Filière"/>
    <tableColumn id="6" xr3:uid="{AE0020FF-B89E-4E45-B34B-B8EBF7EC740A}" name="Voie"/>
    <tableColumn id="7" xr3:uid="{6493639E-E8C1-334F-A6CA-809CE6AFBDF6}" name="UFR"/>
    <tableColumn id="8" xr3:uid="{7B3C69C7-0ABF-1940-B7C7-A91DA840E295}" name="Niveau"/>
    <tableColumn id="9" xr3:uid="{6015D747-873F-C64A-A14C-6F54CB8FA985}" name="LMD"/>
    <tableColumn id="10" xr3:uid="{09B9E35E-BE0B-CB42-938B-A872AC573727}" name="Modalité"/>
    <tableColumn id="11" xr3:uid="{324D09F3-6233-F14F-902C-A811F84339DC}" name="Semestre"/>
    <tableColumn id="12" xr3:uid="{7065F30E-62D4-2041-A978-F1828957F80D}" name="Centre"/>
    <tableColumn id="13" xr3:uid="{7726487B-D7FF-4E45-A4D7-8A57D2D201C6}" name="Volume"/>
    <tableColumn id="14" xr3:uid="{976C85A0-807A-8B49-A947-91C46A2C0B3C}" name="eqT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4C14E7-1300-CA42-B4BA-02AA1E943FF0}" name="Tableau2" displayName="Tableau2" ref="A1:N5" totalsRowShown="0">
  <autoFilter ref="A1:N5" xr:uid="{F603E983-D8A6-2B43-898C-DFCBB02E03C3}"/>
  <tableColumns count="14">
    <tableColumn id="1" xr3:uid="{A5ED3C56-7972-094D-BC9A-2CC0FD37DAC0}" name="Année"/>
    <tableColumn id="2" xr3:uid="{C1BD9470-853A-6E44-B6A7-A5CFB9FC9323}" name="Code Matière"/>
    <tableColumn id="3" xr3:uid="{11E875D6-104F-4C47-A976-ED94E3EEB9A1}" name="Matière"/>
    <tableColumn id="4" xr3:uid="{9E63C423-1C1C-594B-AC70-596CFF10990C}" name="Diplôme"/>
    <tableColumn id="5" xr3:uid="{C5BB8639-CCB7-4F4B-A134-324B0656B697}" name="Filière"/>
    <tableColumn id="6" xr3:uid="{5207F120-29BF-0543-8FD0-E11A3D4D2D6F}" name="Voie"/>
    <tableColumn id="7" xr3:uid="{9A6949C1-A2D6-2742-B1AD-E0DBA6AEF352}" name="UFR"/>
    <tableColumn id="8" xr3:uid="{DB01EAD8-D74B-9D42-9BBE-BC8608577553}" name="Niveau"/>
    <tableColumn id="9" xr3:uid="{15FD3DB7-C8E4-6F4D-8AC3-0104D6A5B54D}" name="LMD"/>
    <tableColumn id="10" xr3:uid="{2750A49F-AC8E-F84C-A906-920E50FB15D2}" name="Modalité"/>
    <tableColumn id="11" xr3:uid="{A06AB25D-2DEF-884B-8015-1875A7C2FD15}" name="Semestre"/>
    <tableColumn id="12" xr3:uid="{B7E12BAD-20D0-5943-95E2-9EE8EC672E2A}" name="Centre"/>
    <tableColumn id="13" xr3:uid="{F0C59F47-283D-604D-AA5E-C5E7403F2E18}" name="Volume"/>
    <tableColumn id="14" xr3:uid="{B4490CC4-0A2D-224D-99B7-39042C3BE0EE}" name="eqT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CB77-0FAB-1A4B-9AD9-AFD9CE22D892}">
  <dimension ref="A3:D49"/>
  <sheetViews>
    <sheetView topLeftCell="A3" workbookViewId="0">
      <selection activeCell="B5" sqref="B5"/>
    </sheetView>
  </sheetViews>
  <sheetFormatPr baseColWidth="10" defaultRowHeight="16" x14ac:dyDescent="0.2"/>
  <cols>
    <col min="1" max="1" width="42.6640625" bestFit="1" customWidth="1"/>
    <col min="2" max="2" width="22.83203125" bestFit="1" customWidth="1"/>
    <col min="3" max="4" width="12.1640625" bestFit="1" customWidth="1"/>
  </cols>
  <sheetData>
    <row r="3" spans="1:4" x14ac:dyDescent="0.2">
      <c r="A3" s="17" t="s">
        <v>159</v>
      </c>
      <c r="B3" s="17" t="s">
        <v>122</v>
      </c>
    </row>
    <row r="4" spans="1:4" x14ac:dyDescent="0.2">
      <c r="A4" s="17" t="s">
        <v>106</v>
      </c>
      <c r="B4" s="3">
        <v>6</v>
      </c>
      <c r="C4" s="3">
        <v>27</v>
      </c>
      <c r="D4" s="3" t="s">
        <v>107</v>
      </c>
    </row>
    <row r="5" spans="1:4" x14ac:dyDescent="0.2">
      <c r="A5" s="18" t="s">
        <v>54</v>
      </c>
      <c r="C5">
        <v>15.625</v>
      </c>
      <c r="D5">
        <v>15.625</v>
      </c>
    </row>
    <row r="6" spans="1:4" x14ac:dyDescent="0.2">
      <c r="A6" s="20" t="s">
        <v>52</v>
      </c>
      <c r="C6">
        <v>15.625</v>
      </c>
      <c r="D6">
        <v>15.625</v>
      </c>
    </row>
    <row r="7" spans="1:4" x14ac:dyDescent="0.2">
      <c r="A7" s="20" t="s">
        <v>53</v>
      </c>
      <c r="C7">
        <v>15.625</v>
      </c>
      <c r="D7">
        <v>15.625</v>
      </c>
    </row>
    <row r="8" spans="1:4" x14ac:dyDescent="0.2">
      <c r="A8" s="18" t="s">
        <v>16</v>
      </c>
      <c r="C8">
        <v>18.75</v>
      </c>
      <c r="D8">
        <v>18.75</v>
      </c>
    </row>
    <row r="9" spans="1:4" x14ac:dyDescent="0.2">
      <c r="A9" s="20" t="s">
        <v>39</v>
      </c>
      <c r="C9">
        <v>18.75</v>
      </c>
      <c r="D9">
        <v>18.75</v>
      </c>
    </row>
    <row r="10" spans="1:4" x14ac:dyDescent="0.2">
      <c r="A10" s="18" t="s">
        <v>67</v>
      </c>
      <c r="C10">
        <v>15.375</v>
      </c>
      <c r="D10">
        <v>15.375</v>
      </c>
    </row>
    <row r="11" spans="1:4" x14ac:dyDescent="0.2">
      <c r="A11" s="20" t="s">
        <v>68</v>
      </c>
      <c r="C11">
        <v>15.375</v>
      </c>
      <c r="D11">
        <v>15.375</v>
      </c>
    </row>
    <row r="12" spans="1:4" x14ac:dyDescent="0.2">
      <c r="A12" s="18" t="s">
        <v>19</v>
      </c>
      <c r="B12">
        <v>35.310810810810814</v>
      </c>
      <c r="D12">
        <v>35.310810810810814</v>
      </c>
    </row>
    <row r="13" spans="1:4" x14ac:dyDescent="0.2">
      <c r="A13" s="20" t="s">
        <v>20</v>
      </c>
      <c r="B13">
        <v>31.5</v>
      </c>
      <c r="D13">
        <v>31.5</v>
      </c>
    </row>
    <row r="14" spans="1:4" x14ac:dyDescent="0.2">
      <c r="A14" s="20" t="s">
        <v>24</v>
      </c>
      <c r="B14">
        <v>36</v>
      </c>
      <c r="D14">
        <v>36</v>
      </c>
    </row>
    <row r="15" spans="1:4" x14ac:dyDescent="0.2">
      <c r="A15" s="20" t="s">
        <v>48</v>
      </c>
      <c r="B15">
        <v>41.25</v>
      </c>
      <c r="D15">
        <v>41.25</v>
      </c>
    </row>
    <row r="16" spans="1:4" x14ac:dyDescent="0.2">
      <c r="A16" s="20" t="s">
        <v>76</v>
      </c>
      <c r="B16">
        <v>31.5</v>
      </c>
      <c r="D16">
        <v>31.5</v>
      </c>
    </row>
    <row r="17" spans="1:4" x14ac:dyDescent="0.2">
      <c r="A17" s="18" t="s">
        <v>80</v>
      </c>
      <c r="B17">
        <v>32.53846153846154</v>
      </c>
      <c r="D17">
        <v>32.53846153846154</v>
      </c>
    </row>
    <row r="18" spans="1:4" x14ac:dyDescent="0.2">
      <c r="A18" s="20" t="s">
        <v>102</v>
      </c>
      <c r="B18">
        <v>49.5</v>
      </c>
      <c r="D18">
        <v>49.5</v>
      </c>
    </row>
    <row r="19" spans="1:4" x14ac:dyDescent="0.2">
      <c r="A19" s="20" t="s">
        <v>79</v>
      </c>
      <c r="B19">
        <v>27.45</v>
      </c>
      <c r="D19">
        <v>27.45</v>
      </c>
    </row>
    <row r="20" spans="1:4" x14ac:dyDescent="0.2">
      <c r="A20" s="20" t="s">
        <v>105</v>
      </c>
      <c r="B20">
        <v>49.5</v>
      </c>
      <c r="D20">
        <v>49.5</v>
      </c>
    </row>
    <row r="21" spans="1:4" x14ac:dyDescent="0.2">
      <c r="A21" s="18" t="s">
        <v>42</v>
      </c>
      <c r="C21">
        <v>20.25</v>
      </c>
      <c r="D21">
        <v>20.25</v>
      </c>
    </row>
    <row r="22" spans="1:4" x14ac:dyDescent="0.2">
      <c r="A22" s="20" t="s">
        <v>43</v>
      </c>
      <c r="C22">
        <v>20.25</v>
      </c>
      <c r="D22">
        <v>20.25</v>
      </c>
    </row>
    <row r="23" spans="1:4" x14ac:dyDescent="0.2">
      <c r="A23" s="18" t="s">
        <v>46</v>
      </c>
      <c r="C23">
        <v>24</v>
      </c>
      <c r="D23">
        <v>24</v>
      </c>
    </row>
    <row r="24" spans="1:4" x14ac:dyDescent="0.2">
      <c r="A24" s="20" t="s">
        <v>47</v>
      </c>
      <c r="C24">
        <v>24</v>
      </c>
      <c r="D24">
        <v>24</v>
      </c>
    </row>
    <row r="25" spans="1:4" x14ac:dyDescent="0.2">
      <c r="A25" s="18" t="s">
        <v>58</v>
      </c>
      <c r="C25">
        <v>13.928571428571429</v>
      </c>
      <c r="D25">
        <v>13.928571428571429</v>
      </c>
    </row>
    <row r="26" spans="1:4" x14ac:dyDescent="0.2">
      <c r="A26" s="20" t="s">
        <v>49</v>
      </c>
      <c r="C26">
        <v>13.928571428571429</v>
      </c>
      <c r="D26">
        <v>13.928571428571429</v>
      </c>
    </row>
    <row r="27" spans="1:4" x14ac:dyDescent="0.2">
      <c r="A27" s="18" t="s">
        <v>65</v>
      </c>
      <c r="C27">
        <v>16.3125</v>
      </c>
      <c r="D27">
        <v>16.3125</v>
      </c>
    </row>
    <row r="28" spans="1:4" x14ac:dyDescent="0.2">
      <c r="A28" s="20" t="s">
        <v>66</v>
      </c>
      <c r="C28">
        <v>13.875</v>
      </c>
      <c r="D28">
        <v>13.875</v>
      </c>
    </row>
    <row r="29" spans="1:4" x14ac:dyDescent="0.2">
      <c r="A29" s="20" t="s">
        <v>88</v>
      </c>
      <c r="C29">
        <v>18.75</v>
      </c>
      <c r="D29">
        <v>18.75</v>
      </c>
    </row>
    <row r="30" spans="1:4" x14ac:dyDescent="0.2">
      <c r="A30" s="20" t="s">
        <v>89</v>
      </c>
      <c r="C30">
        <v>18.75</v>
      </c>
      <c r="D30">
        <v>18.75</v>
      </c>
    </row>
    <row r="31" spans="1:4" x14ac:dyDescent="0.2">
      <c r="A31" s="18" t="s">
        <v>73</v>
      </c>
      <c r="C31">
        <v>3.75</v>
      </c>
      <c r="D31">
        <v>3.75</v>
      </c>
    </row>
    <row r="32" spans="1:4" x14ac:dyDescent="0.2">
      <c r="A32" s="20" t="s">
        <v>74</v>
      </c>
      <c r="C32">
        <v>3.75</v>
      </c>
      <c r="D32">
        <v>3.75</v>
      </c>
    </row>
    <row r="33" spans="1:4" x14ac:dyDescent="0.2">
      <c r="A33" s="20" t="s">
        <v>75</v>
      </c>
      <c r="C33">
        <v>3.75</v>
      </c>
      <c r="D33">
        <v>3.75</v>
      </c>
    </row>
    <row r="34" spans="1:4" x14ac:dyDescent="0.2">
      <c r="A34" s="18" t="s">
        <v>91</v>
      </c>
      <c r="C34">
        <v>13.5</v>
      </c>
      <c r="D34">
        <v>13.5</v>
      </c>
    </row>
    <row r="35" spans="1:4" x14ac:dyDescent="0.2">
      <c r="A35" s="20" t="s">
        <v>93</v>
      </c>
      <c r="C35">
        <v>13.5</v>
      </c>
      <c r="D35">
        <v>13.5</v>
      </c>
    </row>
    <row r="36" spans="1:4" x14ac:dyDescent="0.2">
      <c r="A36" s="20" t="s">
        <v>94</v>
      </c>
      <c r="C36">
        <v>13.5</v>
      </c>
      <c r="D36">
        <v>13.5</v>
      </c>
    </row>
    <row r="37" spans="1:4" x14ac:dyDescent="0.2">
      <c r="A37" s="18" t="s">
        <v>26</v>
      </c>
      <c r="B37">
        <v>3</v>
      </c>
      <c r="D37">
        <v>3</v>
      </c>
    </row>
    <row r="38" spans="1:4" x14ac:dyDescent="0.2">
      <c r="A38" s="20" t="s">
        <v>28</v>
      </c>
      <c r="B38">
        <v>3</v>
      </c>
      <c r="D38">
        <v>3</v>
      </c>
    </row>
    <row r="39" spans="1:4" x14ac:dyDescent="0.2">
      <c r="A39" s="18" t="s">
        <v>71</v>
      </c>
      <c r="C39">
        <v>4.5</v>
      </c>
      <c r="D39">
        <v>4.5</v>
      </c>
    </row>
    <row r="40" spans="1:4" x14ac:dyDescent="0.2">
      <c r="A40" s="20" t="s">
        <v>72</v>
      </c>
      <c r="C40">
        <v>5</v>
      </c>
      <c r="D40">
        <v>5</v>
      </c>
    </row>
    <row r="41" spans="1:4" x14ac:dyDescent="0.2">
      <c r="A41" s="20" t="s">
        <v>70</v>
      </c>
      <c r="C41">
        <v>4</v>
      </c>
      <c r="D41">
        <v>4</v>
      </c>
    </row>
    <row r="42" spans="1:4" x14ac:dyDescent="0.2">
      <c r="A42" s="18" t="s">
        <v>57</v>
      </c>
      <c r="C42">
        <v>15.5</v>
      </c>
      <c r="D42">
        <v>15.5</v>
      </c>
    </row>
    <row r="43" spans="1:4" x14ac:dyDescent="0.2">
      <c r="A43" s="20" t="s">
        <v>55</v>
      </c>
      <c r="C43">
        <v>15.5</v>
      </c>
      <c r="D43">
        <v>15.5</v>
      </c>
    </row>
    <row r="44" spans="1:4" x14ac:dyDescent="0.2">
      <c r="A44" s="18" t="s">
        <v>124</v>
      </c>
      <c r="B44">
        <v>13.5</v>
      </c>
      <c r="D44">
        <v>13.5</v>
      </c>
    </row>
    <row r="45" spans="1:4" x14ac:dyDescent="0.2">
      <c r="A45" s="20" t="s">
        <v>121</v>
      </c>
      <c r="B45">
        <v>13.5</v>
      </c>
      <c r="D45">
        <v>13.5</v>
      </c>
    </row>
    <row r="46" spans="1:4" x14ac:dyDescent="0.2">
      <c r="A46" s="18" t="s">
        <v>13</v>
      </c>
      <c r="C46">
        <v>18.75</v>
      </c>
      <c r="D46">
        <v>18.75</v>
      </c>
    </row>
    <row r="47" spans="1:4" x14ac:dyDescent="0.2">
      <c r="A47" s="20" t="s">
        <v>31</v>
      </c>
      <c r="C47">
        <v>18.75</v>
      </c>
      <c r="D47">
        <v>18.75</v>
      </c>
    </row>
    <row r="48" spans="1:4" x14ac:dyDescent="0.2">
      <c r="A48" s="20" t="s">
        <v>15</v>
      </c>
      <c r="C48">
        <v>18.75</v>
      </c>
      <c r="D48">
        <v>18.75</v>
      </c>
    </row>
    <row r="49" spans="1:4" x14ac:dyDescent="0.2">
      <c r="A49" s="18" t="s">
        <v>107</v>
      </c>
      <c r="B49">
        <v>33.57692307692308</v>
      </c>
      <c r="C49">
        <v>15.060810810810811</v>
      </c>
      <c r="D49">
        <v>22.702380952380953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D3E8-8056-4E41-B6BC-C1B932A3463D}">
  <dimension ref="A1:D9"/>
  <sheetViews>
    <sheetView workbookViewId="0">
      <selection activeCell="A3" sqref="A3"/>
    </sheetView>
  </sheetViews>
  <sheetFormatPr baseColWidth="10" defaultRowHeight="16" x14ac:dyDescent="0.2"/>
  <cols>
    <col min="1" max="1" width="20.1640625" bestFit="1" customWidth="1"/>
    <col min="2" max="2" width="22.83203125" bestFit="1" customWidth="1"/>
    <col min="3" max="3" width="8.83203125" bestFit="1" customWidth="1"/>
    <col min="4" max="4" width="12" bestFit="1" customWidth="1"/>
    <col min="5" max="5" width="12.83203125" bestFit="1" customWidth="1"/>
    <col min="6" max="6" width="8.83203125" bestFit="1" customWidth="1"/>
    <col min="7" max="7" width="7.83203125" bestFit="1" customWidth="1"/>
    <col min="8" max="8" width="12" bestFit="1" customWidth="1"/>
  </cols>
  <sheetData>
    <row r="1" spans="1:4" x14ac:dyDescent="0.2">
      <c r="A1" s="17" t="s">
        <v>3</v>
      </c>
      <c r="B1" t="s">
        <v>113</v>
      </c>
    </row>
    <row r="3" spans="1:4" x14ac:dyDescent="0.2">
      <c r="A3" s="17" t="s">
        <v>123</v>
      </c>
      <c r="B3" s="17" t="s">
        <v>122</v>
      </c>
    </row>
    <row r="4" spans="1:4" x14ac:dyDescent="0.2">
      <c r="A4" s="17" t="s">
        <v>106</v>
      </c>
      <c r="B4" t="s">
        <v>38</v>
      </c>
      <c r="C4" t="s">
        <v>37</v>
      </c>
      <c r="D4" t="s">
        <v>107</v>
      </c>
    </row>
    <row r="5" spans="1:4" x14ac:dyDescent="0.2">
      <c r="A5" s="18" t="s">
        <v>45</v>
      </c>
      <c r="C5">
        <v>59</v>
      </c>
      <c r="D5">
        <v>59</v>
      </c>
    </row>
    <row r="6" spans="1:4" x14ac:dyDescent="0.2">
      <c r="A6" s="18" t="s">
        <v>22</v>
      </c>
      <c r="B6">
        <v>64</v>
      </c>
      <c r="C6">
        <v>818</v>
      </c>
      <c r="D6">
        <v>882</v>
      </c>
    </row>
    <row r="7" spans="1:4" x14ac:dyDescent="0.2">
      <c r="A7" s="18" t="s">
        <v>34</v>
      </c>
      <c r="B7">
        <v>291</v>
      </c>
      <c r="C7">
        <v>951</v>
      </c>
      <c r="D7">
        <v>1242</v>
      </c>
    </row>
    <row r="8" spans="1:4" x14ac:dyDescent="0.2">
      <c r="A8" s="18" t="s">
        <v>30</v>
      </c>
      <c r="B8">
        <v>60</v>
      </c>
      <c r="C8">
        <v>67</v>
      </c>
      <c r="D8">
        <v>127</v>
      </c>
    </row>
    <row r="9" spans="1:4" x14ac:dyDescent="0.2">
      <c r="A9" s="18" t="s">
        <v>107</v>
      </c>
      <c r="B9">
        <v>415</v>
      </c>
      <c r="C9">
        <v>1895</v>
      </c>
      <c r="D9">
        <v>2310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FFC8-E30E-D543-8779-39F6BE4BF652}">
  <dimension ref="A1"/>
  <sheetViews>
    <sheetView workbookViewId="0"/>
  </sheetViews>
  <sheetFormatPr baseColWidth="10" defaultRowHeight="16" x14ac:dyDescent="0.2"/>
  <sheetData>
    <row r="1" spans="1:1" x14ac:dyDescent="0.2">
      <c r="A1" t="str">
        <f ca="1">OFFSET(Service!$A$1,0,0, COUNTA(Service!$A$1:$A$999), COUNTA(Service!$A$1:$ZZ$1) )</f>
        <v>Année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30BD-C13F-5C42-A420-40027386BE60}">
  <dimension ref="A1:N30"/>
  <sheetViews>
    <sheetView tabSelected="1" zoomScale="150" workbookViewId="0">
      <selection activeCell="A10" sqref="A10"/>
    </sheetView>
  </sheetViews>
  <sheetFormatPr baseColWidth="10" defaultRowHeight="16" x14ac:dyDescent="0.2"/>
  <cols>
    <col min="2" max="2" width="13.83203125" customWidth="1"/>
    <col min="3" max="3" width="18.33203125" customWidth="1"/>
    <col min="9" max="9" width="14.5" customWidth="1"/>
    <col min="11" max="11" width="10" customWidth="1"/>
  </cols>
  <sheetData>
    <row r="1" spans="1:9" x14ac:dyDescent="0.2">
      <c r="A1" s="1" t="s">
        <v>125</v>
      </c>
      <c r="G1" s="1" t="s">
        <v>129</v>
      </c>
    </row>
    <row r="3" spans="1:9" x14ac:dyDescent="0.2">
      <c r="A3" s="1" t="s">
        <v>126</v>
      </c>
      <c r="B3" s="1" t="s">
        <v>139</v>
      </c>
      <c r="C3" s="1" t="s">
        <v>127</v>
      </c>
      <c r="G3" s="1" t="s">
        <v>130</v>
      </c>
      <c r="H3" s="1" t="s">
        <v>131</v>
      </c>
      <c r="I3" s="1" t="s">
        <v>127</v>
      </c>
    </row>
    <row r="4" spans="1:9" x14ac:dyDescent="0.2">
      <c r="A4" s="3" t="s">
        <v>28</v>
      </c>
      <c r="B4">
        <v>2</v>
      </c>
      <c r="C4" t="str">
        <f>VLOOKUP(A4,Service!B:N,B4,FALSE)</f>
        <v>Management des SI</v>
      </c>
      <c r="G4">
        <v>7</v>
      </c>
      <c r="H4">
        <v>3</v>
      </c>
      <c r="I4" t="str">
        <f>INDEX(Service!A:N,G4,H4)</f>
        <v>Informatique S2</v>
      </c>
    </row>
    <row r="6" spans="1:9" x14ac:dyDescent="0.2">
      <c r="A6" s="1" t="s">
        <v>128</v>
      </c>
      <c r="G6" s="1" t="s">
        <v>126</v>
      </c>
      <c r="H6" s="1" t="s">
        <v>139</v>
      </c>
      <c r="I6" s="1" t="s">
        <v>127</v>
      </c>
    </row>
    <row r="7" spans="1:9" x14ac:dyDescent="0.2">
      <c r="A7" s="1" t="s">
        <v>126</v>
      </c>
      <c r="B7" s="1" t="s">
        <v>139</v>
      </c>
      <c r="C7" s="1" t="s">
        <v>127</v>
      </c>
      <c r="G7" s="3" t="s">
        <v>141</v>
      </c>
      <c r="H7">
        <v>5</v>
      </c>
      <c r="I7">
        <f>VLOOKUP(G7,Service!C:N,5,TRUE)</f>
        <v>27</v>
      </c>
    </row>
    <row r="8" spans="1:9" x14ac:dyDescent="0.2">
      <c r="A8" s="3" t="s">
        <v>2</v>
      </c>
      <c r="B8">
        <v>2</v>
      </c>
      <c r="C8" t="str">
        <f>HLOOKUP(A8,Service!B:N,B8,FALSE)</f>
        <v>Gestion</v>
      </c>
    </row>
    <row r="10" spans="1:9" x14ac:dyDescent="0.2">
      <c r="A10" s="1" t="s">
        <v>169</v>
      </c>
      <c r="G10" s="1" t="s">
        <v>170</v>
      </c>
    </row>
    <row r="11" spans="1:9" x14ac:dyDescent="0.2">
      <c r="A11" s="1" t="s">
        <v>0</v>
      </c>
      <c r="C11" s="1" t="s">
        <v>17</v>
      </c>
      <c r="G11" s="1" t="s">
        <v>171</v>
      </c>
      <c r="I11" s="1" t="s">
        <v>8</v>
      </c>
    </row>
    <row r="12" spans="1:9" x14ac:dyDescent="0.2">
      <c r="A12" t="s">
        <v>28</v>
      </c>
      <c r="C12">
        <f>_xlfn.XLOOKUP(A12,[1]Service!$B:$B,[1]Service!$A:$A,"introuvable",0,1)</f>
        <v>2008</v>
      </c>
      <c r="G12" t="s">
        <v>172</v>
      </c>
      <c r="I12">
        <f>_xlfn.XLOOKUP(G12,[1]Service!$C:$C,[1]Service!$M:$M,"introuvable",2,1)</f>
        <v>18</v>
      </c>
    </row>
    <row r="13" spans="1:9" x14ac:dyDescent="0.2">
      <c r="A13" s="1" t="s">
        <v>1</v>
      </c>
      <c r="C13" s="1" t="s">
        <v>173</v>
      </c>
      <c r="G13" s="1" t="s">
        <v>174</v>
      </c>
    </row>
    <row r="14" spans="1:9" x14ac:dyDescent="0.2">
      <c r="A14" t="s">
        <v>46</v>
      </c>
      <c r="C14">
        <f>_xlfn.XLOOKUP(A14,[1]Service!$C:$C,[1]Service!$G:$G,"introuvable",0,-1)</f>
        <v>27</v>
      </c>
      <c r="G14" t="s">
        <v>175</v>
      </c>
      <c r="I14">
        <f>_xlfn.XLOOKUP(G14 &amp; "*",[1]Service!$C:$C,[1]Service!$M:$M,"introuvable",2,1)</f>
        <v>18</v>
      </c>
    </row>
    <row r="16" spans="1:9" x14ac:dyDescent="0.2">
      <c r="A16" s="1" t="s">
        <v>132</v>
      </c>
    </row>
    <row r="17" spans="1:14" ht="17" thickBot="1" x14ac:dyDescent="0.25">
      <c r="A17" s="1" t="s">
        <v>133</v>
      </c>
    </row>
    <row r="18" spans="1:14" ht="17" x14ac:dyDescent="0.2">
      <c r="A18" s="23" t="s">
        <v>17</v>
      </c>
      <c r="B18" s="24" t="s">
        <v>0</v>
      </c>
      <c r="C18" s="25" t="s">
        <v>1</v>
      </c>
      <c r="D18" s="24" t="s">
        <v>84</v>
      </c>
      <c r="E18" s="26" t="s">
        <v>2</v>
      </c>
      <c r="F18" s="26" t="s">
        <v>36</v>
      </c>
      <c r="G18" s="27" t="s">
        <v>3</v>
      </c>
      <c r="H18" s="26" t="s">
        <v>4</v>
      </c>
      <c r="I18" s="26" t="s">
        <v>59</v>
      </c>
      <c r="J18" s="26" t="s">
        <v>5</v>
      </c>
      <c r="K18" s="26" t="s">
        <v>6</v>
      </c>
      <c r="L18" s="26" t="s">
        <v>7</v>
      </c>
      <c r="M18" s="28" t="s">
        <v>8</v>
      </c>
      <c r="N18" s="22"/>
    </row>
    <row r="19" spans="1:14" x14ac:dyDescent="0.2">
      <c r="A19" s="29"/>
      <c r="C19" t="s">
        <v>166</v>
      </c>
      <c r="M19" s="30"/>
    </row>
    <row r="20" spans="1:14" x14ac:dyDescent="0.2">
      <c r="A20" s="29"/>
      <c r="M20" s="30"/>
    </row>
    <row r="21" spans="1:14" x14ac:dyDescent="0.2">
      <c r="A21" s="29"/>
      <c r="M21" s="30"/>
    </row>
    <row r="22" spans="1:14" ht="17" thickBot="1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4" spans="1:14" x14ac:dyDescent="0.2">
      <c r="A24" s="1" t="s">
        <v>134</v>
      </c>
    </row>
    <row r="25" spans="1:14" x14ac:dyDescent="0.2">
      <c r="A25" t="e">
        <f>DGET([1]Service!A:N,"Niveau",18:19)</f>
        <v>#NUM!</v>
      </c>
      <c r="B25" t="s">
        <v>135</v>
      </c>
      <c r="G25" t="s">
        <v>142</v>
      </c>
      <c r="J25">
        <f>COUNTIF([1]Service!C:C,"Informatique*")</f>
        <v>53</v>
      </c>
      <c r="K25" t="s">
        <v>144</v>
      </c>
    </row>
    <row r="26" spans="1:14" x14ac:dyDescent="0.2">
      <c r="A26">
        <f>DCOUNTA([1]Service!A:N,"Matière",18:19)</f>
        <v>53</v>
      </c>
      <c r="B26" t="s">
        <v>136</v>
      </c>
      <c r="G26" t="s">
        <v>145</v>
      </c>
      <c r="J26">
        <f>_xlfn.MAXIFS([1]Service!M:M,[1]Service!C:C,"Informatique*")</f>
        <v>39</v>
      </c>
      <c r="K26" t="s">
        <v>146</v>
      </c>
    </row>
    <row r="27" spans="1:14" x14ac:dyDescent="0.2">
      <c r="A27">
        <f>DMIN([1]Service!A:N,"Volume",18:19)</f>
        <v>11</v>
      </c>
      <c r="B27" t="s">
        <v>137</v>
      </c>
      <c r="G27" t="s">
        <v>143</v>
      </c>
      <c r="J27">
        <f>SUMIF([1]Service!C:C,"Informatique*",[1]Service!M:M)</f>
        <v>1472</v>
      </c>
    </row>
    <row r="28" spans="1:14" x14ac:dyDescent="0.2">
      <c r="A28">
        <f>DMAX([1]Service!A:N,"Volume",18:19)</f>
        <v>39</v>
      </c>
      <c r="B28" t="s">
        <v>138</v>
      </c>
      <c r="G28" t="s">
        <v>167</v>
      </c>
      <c r="J28">
        <f>AVERAGEIF([1]Service!C:C,"Informatique*",[1]Service!M:M)</f>
        <v>27.773584905660378</v>
      </c>
    </row>
    <row r="29" spans="1:14" x14ac:dyDescent="0.2">
      <c r="A29">
        <f>DAVERAGE([1]Service!$A:$N,"Volume",18:19)</f>
        <v>27.773584905660378</v>
      </c>
      <c r="B29" t="s">
        <v>140</v>
      </c>
    </row>
    <row r="30" spans="1:14" x14ac:dyDescent="0.2">
      <c r="A30">
        <f>DSUM([1]Service!$A:$N,"Volume",[1]Recherche!A13:M14)</f>
        <v>0</v>
      </c>
      <c r="B30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FBC4-4226-4A4B-B93B-459F74FDE891}">
  <dimension ref="A1:N3"/>
  <sheetViews>
    <sheetView workbookViewId="0">
      <selection activeCell="A3" sqref="A2:A3"/>
    </sheetView>
  </sheetViews>
  <sheetFormatPr baseColWidth="10" defaultRowHeight="16" x14ac:dyDescent="0.2"/>
  <cols>
    <col min="2" max="2" width="14.5" customWidth="1"/>
    <col min="11" max="11" width="11.33203125" customWidth="1"/>
  </cols>
  <sheetData>
    <row r="1" spans="1:14" x14ac:dyDescent="0.2">
      <c r="A1" t="s">
        <v>17</v>
      </c>
      <c r="B1" t="s">
        <v>0</v>
      </c>
      <c r="C1" t="s">
        <v>1</v>
      </c>
      <c r="D1" t="s">
        <v>84</v>
      </c>
      <c r="E1" t="s">
        <v>2</v>
      </c>
      <c r="F1" t="s">
        <v>36</v>
      </c>
      <c r="G1" t="s">
        <v>3</v>
      </c>
      <c r="H1" t="s">
        <v>4</v>
      </c>
      <c r="I1" t="s">
        <v>59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 x14ac:dyDescent="0.2">
      <c r="A2">
        <v>2018</v>
      </c>
      <c r="B2" t="s">
        <v>94</v>
      </c>
      <c r="C2" t="s">
        <v>91</v>
      </c>
      <c r="D2" t="s">
        <v>95</v>
      </c>
      <c r="E2" t="s">
        <v>33</v>
      </c>
      <c r="F2" t="s">
        <v>38</v>
      </c>
      <c r="G2">
        <v>27</v>
      </c>
      <c r="H2" t="s">
        <v>30</v>
      </c>
      <c r="I2" t="s">
        <v>61</v>
      </c>
      <c r="J2" t="s">
        <v>23</v>
      </c>
      <c r="K2">
        <v>1</v>
      </c>
      <c r="L2" t="s">
        <v>35</v>
      </c>
      <c r="M2">
        <v>3</v>
      </c>
      <c r="N2">
        <v>4.5</v>
      </c>
    </row>
    <row r="3" spans="1:14" x14ac:dyDescent="0.2">
      <c r="A3">
        <v>2018</v>
      </c>
      <c r="B3" t="s">
        <v>93</v>
      </c>
      <c r="C3" t="s">
        <v>91</v>
      </c>
      <c r="D3" t="s">
        <v>92</v>
      </c>
      <c r="E3" t="s">
        <v>33</v>
      </c>
      <c r="F3" t="s">
        <v>38</v>
      </c>
      <c r="G3">
        <v>27</v>
      </c>
      <c r="H3" t="s">
        <v>30</v>
      </c>
      <c r="I3" t="s">
        <v>61</v>
      </c>
      <c r="J3" t="s">
        <v>23</v>
      </c>
      <c r="K3">
        <v>1</v>
      </c>
      <c r="L3" t="s">
        <v>35</v>
      </c>
      <c r="M3">
        <v>3</v>
      </c>
      <c r="N3">
        <v>4.5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271B-AE7D-5843-9E8A-B2DEDE8E1DFB}">
  <dimension ref="A1:G66"/>
  <sheetViews>
    <sheetView workbookViewId="0">
      <selection activeCell="I7" sqref="I7"/>
    </sheetView>
  </sheetViews>
  <sheetFormatPr baseColWidth="10" defaultRowHeight="16" x14ac:dyDescent="0.2"/>
  <cols>
    <col min="1" max="1" width="44" bestFit="1" customWidth="1"/>
    <col min="2" max="2" width="22.83203125" bestFit="1" customWidth="1"/>
    <col min="3" max="3" width="12.1640625" bestFit="1" customWidth="1"/>
    <col min="4" max="4" width="10.6640625" bestFit="1" customWidth="1"/>
    <col min="5" max="5" width="12.1640625" bestFit="1" customWidth="1"/>
    <col min="6" max="6" width="15.33203125" bestFit="1" customWidth="1"/>
    <col min="7" max="7" width="12.6640625" bestFit="1" customWidth="1"/>
  </cols>
  <sheetData>
    <row r="1" spans="1:7" x14ac:dyDescent="0.2">
      <c r="A1" s="17" t="s">
        <v>2</v>
      </c>
      <c r="B1" t="s">
        <v>113</v>
      </c>
    </row>
    <row r="3" spans="1:7" x14ac:dyDescent="0.2">
      <c r="B3" s="17" t="s">
        <v>122</v>
      </c>
    </row>
    <row r="4" spans="1:7" x14ac:dyDescent="0.2">
      <c r="B4">
        <v>6</v>
      </c>
      <c r="D4">
        <v>27</v>
      </c>
      <c r="F4" t="s">
        <v>160</v>
      </c>
      <c r="G4" t="s">
        <v>162</v>
      </c>
    </row>
    <row r="5" spans="1:7" x14ac:dyDescent="0.2">
      <c r="A5" s="17" t="s">
        <v>106</v>
      </c>
      <c r="B5" t="s">
        <v>161</v>
      </c>
      <c r="C5" t="s">
        <v>163</v>
      </c>
      <c r="D5" t="s">
        <v>161</v>
      </c>
      <c r="E5" t="s">
        <v>163</v>
      </c>
    </row>
    <row r="6" spans="1:7" x14ac:dyDescent="0.2">
      <c r="A6" s="18">
        <v>2008</v>
      </c>
      <c r="B6" s="4">
        <v>92</v>
      </c>
      <c r="C6" s="4">
        <v>23</v>
      </c>
      <c r="D6" s="4">
        <v>149</v>
      </c>
      <c r="E6" s="4">
        <v>16.555555555555557</v>
      </c>
      <c r="F6" s="4">
        <v>241</v>
      </c>
      <c r="G6" s="4">
        <v>18.53846153846154</v>
      </c>
    </row>
    <row r="7" spans="1:7" x14ac:dyDescent="0.2">
      <c r="A7" s="20" t="s">
        <v>16</v>
      </c>
      <c r="B7" s="4"/>
      <c r="C7" s="4"/>
      <c r="D7" s="4">
        <v>30</v>
      </c>
      <c r="E7" s="4">
        <v>15</v>
      </c>
      <c r="F7" s="4">
        <v>30</v>
      </c>
      <c r="G7" s="4">
        <v>15</v>
      </c>
    </row>
    <row r="8" spans="1:7" x14ac:dyDescent="0.2">
      <c r="A8" s="20" t="s">
        <v>19</v>
      </c>
      <c r="B8" s="4">
        <v>90</v>
      </c>
      <c r="C8" s="4">
        <v>30</v>
      </c>
      <c r="D8" s="4"/>
      <c r="E8" s="4"/>
      <c r="F8" s="4">
        <v>90</v>
      </c>
      <c r="G8" s="4">
        <v>30</v>
      </c>
    </row>
    <row r="9" spans="1:7" x14ac:dyDescent="0.2">
      <c r="A9" s="20" t="s">
        <v>42</v>
      </c>
      <c r="B9" s="4"/>
      <c r="C9" s="4"/>
      <c r="D9" s="4">
        <v>35</v>
      </c>
      <c r="E9" s="4">
        <v>17.5</v>
      </c>
      <c r="F9" s="4">
        <v>35</v>
      </c>
      <c r="G9" s="4">
        <v>17.5</v>
      </c>
    </row>
    <row r="10" spans="1:7" x14ac:dyDescent="0.2">
      <c r="A10" s="20" t="s">
        <v>46</v>
      </c>
      <c r="B10" s="4"/>
      <c r="C10" s="4"/>
      <c r="D10" s="4">
        <v>24</v>
      </c>
      <c r="E10" s="4">
        <v>24</v>
      </c>
      <c r="F10" s="4">
        <v>24</v>
      </c>
      <c r="G10" s="4">
        <v>24</v>
      </c>
    </row>
    <row r="11" spans="1:7" x14ac:dyDescent="0.2">
      <c r="A11" s="20" t="s">
        <v>26</v>
      </c>
      <c r="B11" s="4">
        <v>2</v>
      </c>
      <c r="C11" s="4">
        <v>2</v>
      </c>
      <c r="D11" s="4"/>
      <c r="E11" s="4"/>
      <c r="F11" s="4">
        <v>2</v>
      </c>
      <c r="G11" s="4">
        <v>2</v>
      </c>
    </row>
    <row r="12" spans="1:7" x14ac:dyDescent="0.2">
      <c r="A12" s="20" t="s">
        <v>13</v>
      </c>
      <c r="B12" s="4"/>
      <c r="C12" s="4"/>
      <c r="D12" s="4">
        <v>60</v>
      </c>
      <c r="E12" s="4">
        <v>15</v>
      </c>
      <c r="F12" s="4">
        <v>60</v>
      </c>
      <c r="G12" s="4">
        <v>15</v>
      </c>
    </row>
    <row r="13" spans="1:7" x14ac:dyDescent="0.2">
      <c r="A13" s="18">
        <v>2009</v>
      </c>
      <c r="B13" s="4">
        <v>114</v>
      </c>
      <c r="C13" s="4">
        <v>28.5</v>
      </c>
      <c r="D13" s="4">
        <v>71</v>
      </c>
      <c r="E13" s="4">
        <v>14.2</v>
      </c>
      <c r="F13" s="4">
        <v>185</v>
      </c>
      <c r="G13" s="4">
        <v>20.555555555555557</v>
      </c>
    </row>
    <row r="14" spans="1:7" x14ac:dyDescent="0.2">
      <c r="A14" s="20" t="s">
        <v>19</v>
      </c>
      <c r="B14" s="4">
        <v>114</v>
      </c>
      <c r="C14" s="4">
        <v>28.5</v>
      </c>
      <c r="D14" s="4"/>
      <c r="E14" s="4"/>
      <c r="F14" s="4">
        <v>114</v>
      </c>
      <c r="G14" s="4">
        <v>28.5</v>
      </c>
    </row>
    <row r="15" spans="1:7" x14ac:dyDescent="0.2">
      <c r="A15" s="20" t="s">
        <v>58</v>
      </c>
      <c r="B15" s="4"/>
      <c r="C15" s="4"/>
      <c r="D15" s="4">
        <v>11</v>
      </c>
      <c r="E15" s="4">
        <v>11</v>
      </c>
      <c r="F15" s="4">
        <v>11</v>
      </c>
      <c r="G15" s="4">
        <v>11</v>
      </c>
    </row>
    <row r="16" spans="1:7" x14ac:dyDescent="0.2">
      <c r="A16" s="20" t="s">
        <v>13</v>
      </c>
      <c r="B16" s="4"/>
      <c r="C16" s="4"/>
      <c r="D16" s="4">
        <v>60</v>
      </c>
      <c r="E16" s="4">
        <v>15</v>
      </c>
      <c r="F16" s="4">
        <v>60</v>
      </c>
      <c r="G16" s="4">
        <v>15</v>
      </c>
    </row>
    <row r="17" spans="1:7" x14ac:dyDescent="0.2">
      <c r="A17" s="18">
        <v>2010</v>
      </c>
      <c r="B17" s="4">
        <v>114</v>
      </c>
      <c r="C17" s="4">
        <v>28.5</v>
      </c>
      <c r="D17" s="4">
        <v>69</v>
      </c>
      <c r="E17" s="4">
        <v>13.8</v>
      </c>
      <c r="F17" s="4">
        <v>183</v>
      </c>
      <c r="G17" s="4">
        <v>20.333333333333332</v>
      </c>
    </row>
    <row r="18" spans="1:7" x14ac:dyDescent="0.2">
      <c r="A18" s="20" t="s">
        <v>54</v>
      </c>
      <c r="B18" s="4"/>
      <c r="C18" s="4"/>
      <c r="D18" s="4">
        <v>60</v>
      </c>
      <c r="E18" s="4">
        <v>15</v>
      </c>
      <c r="F18" s="4">
        <v>60</v>
      </c>
      <c r="G18" s="4">
        <v>15</v>
      </c>
    </row>
    <row r="19" spans="1:7" x14ac:dyDescent="0.2">
      <c r="A19" s="20" t="s">
        <v>19</v>
      </c>
      <c r="B19" s="4">
        <v>114</v>
      </c>
      <c r="C19" s="4">
        <v>28.5</v>
      </c>
      <c r="D19" s="4"/>
      <c r="E19" s="4"/>
      <c r="F19" s="4">
        <v>114</v>
      </c>
      <c r="G19" s="4">
        <v>28.5</v>
      </c>
    </row>
    <row r="20" spans="1:7" x14ac:dyDescent="0.2">
      <c r="A20" s="20" t="s">
        <v>58</v>
      </c>
      <c r="B20" s="4"/>
      <c r="C20" s="4"/>
      <c r="D20" s="4">
        <v>9</v>
      </c>
      <c r="E20" s="4">
        <v>9</v>
      </c>
      <c r="F20" s="4">
        <v>9</v>
      </c>
      <c r="G20" s="4">
        <v>9</v>
      </c>
    </row>
    <row r="21" spans="1:7" x14ac:dyDescent="0.2">
      <c r="A21" s="18">
        <v>2011</v>
      </c>
      <c r="B21" s="4">
        <v>129</v>
      </c>
      <c r="C21" s="4">
        <v>32.25</v>
      </c>
      <c r="D21" s="4">
        <v>99</v>
      </c>
      <c r="E21" s="4">
        <v>14.142857142857142</v>
      </c>
      <c r="F21" s="4">
        <v>228</v>
      </c>
      <c r="G21" s="4">
        <v>20.727272727272727</v>
      </c>
    </row>
    <row r="22" spans="1:7" x14ac:dyDescent="0.2">
      <c r="A22" s="20" t="s">
        <v>54</v>
      </c>
      <c r="B22" s="4"/>
      <c r="C22" s="4"/>
      <c r="D22" s="4">
        <v>60</v>
      </c>
      <c r="E22" s="4">
        <v>15</v>
      </c>
      <c r="F22" s="4">
        <v>60</v>
      </c>
      <c r="G22" s="4">
        <v>15</v>
      </c>
    </row>
    <row r="23" spans="1:7" x14ac:dyDescent="0.2">
      <c r="A23" s="20" t="s">
        <v>19</v>
      </c>
      <c r="B23" s="4">
        <v>129</v>
      </c>
      <c r="C23" s="4">
        <v>32.25</v>
      </c>
      <c r="D23" s="4"/>
      <c r="E23" s="4"/>
      <c r="F23" s="4">
        <v>129</v>
      </c>
      <c r="G23" s="4">
        <v>32.25</v>
      </c>
    </row>
    <row r="24" spans="1:7" x14ac:dyDescent="0.2">
      <c r="A24" s="20" t="s">
        <v>58</v>
      </c>
      <c r="B24" s="4"/>
      <c r="C24" s="4"/>
      <c r="D24" s="4">
        <v>9</v>
      </c>
      <c r="E24" s="4">
        <v>9</v>
      </c>
      <c r="F24" s="4">
        <v>9</v>
      </c>
      <c r="G24" s="4">
        <v>9</v>
      </c>
    </row>
    <row r="25" spans="1:7" x14ac:dyDescent="0.2">
      <c r="A25" s="20" t="s">
        <v>57</v>
      </c>
      <c r="B25" s="4"/>
      <c r="C25" s="4"/>
      <c r="D25" s="4">
        <v>30</v>
      </c>
      <c r="E25" s="4">
        <v>15</v>
      </c>
      <c r="F25" s="4">
        <v>30</v>
      </c>
      <c r="G25" s="4">
        <v>15</v>
      </c>
    </row>
    <row r="26" spans="1:7" x14ac:dyDescent="0.2">
      <c r="A26" s="18">
        <v>2012</v>
      </c>
      <c r="B26" s="4">
        <v>129</v>
      </c>
      <c r="C26" s="4">
        <v>32.25</v>
      </c>
      <c r="D26" s="4">
        <v>99</v>
      </c>
      <c r="E26" s="4">
        <v>14.142857142857142</v>
      </c>
      <c r="F26" s="4">
        <v>228</v>
      </c>
      <c r="G26" s="4">
        <v>20.727272727272727</v>
      </c>
    </row>
    <row r="27" spans="1:7" x14ac:dyDescent="0.2">
      <c r="A27" s="20" t="s">
        <v>54</v>
      </c>
      <c r="B27" s="4"/>
      <c r="C27" s="4"/>
      <c r="D27" s="4">
        <v>60</v>
      </c>
      <c r="E27" s="4">
        <v>15</v>
      </c>
      <c r="F27" s="4">
        <v>60</v>
      </c>
      <c r="G27" s="4">
        <v>15</v>
      </c>
    </row>
    <row r="28" spans="1:7" x14ac:dyDescent="0.2">
      <c r="A28" s="20" t="s">
        <v>19</v>
      </c>
      <c r="B28" s="4">
        <v>129</v>
      </c>
      <c r="C28" s="4">
        <v>32.25</v>
      </c>
      <c r="D28" s="4"/>
      <c r="E28" s="4"/>
      <c r="F28" s="4">
        <v>129</v>
      </c>
      <c r="G28" s="4">
        <v>32.25</v>
      </c>
    </row>
    <row r="29" spans="1:7" x14ac:dyDescent="0.2">
      <c r="A29" s="20" t="s">
        <v>58</v>
      </c>
      <c r="B29" s="4"/>
      <c r="C29" s="4"/>
      <c r="D29" s="4">
        <v>9</v>
      </c>
      <c r="E29" s="4">
        <v>9</v>
      </c>
      <c r="F29" s="4">
        <v>9</v>
      </c>
      <c r="G29" s="4">
        <v>9</v>
      </c>
    </row>
    <row r="30" spans="1:7" x14ac:dyDescent="0.2">
      <c r="A30" s="20" t="s">
        <v>57</v>
      </c>
      <c r="B30" s="4"/>
      <c r="C30" s="4"/>
      <c r="D30" s="4">
        <v>30</v>
      </c>
      <c r="E30" s="4">
        <v>15</v>
      </c>
      <c r="F30" s="4">
        <v>30</v>
      </c>
      <c r="G30" s="4">
        <v>15</v>
      </c>
    </row>
    <row r="31" spans="1:7" x14ac:dyDescent="0.2">
      <c r="A31" s="18">
        <v>2013</v>
      </c>
      <c r="B31" s="4">
        <v>103.5</v>
      </c>
      <c r="C31" s="4">
        <v>25.875</v>
      </c>
      <c r="D31" s="4">
        <v>84</v>
      </c>
      <c r="E31" s="4">
        <v>12</v>
      </c>
      <c r="F31" s="4">
        <v>187.5</v>
      </c>
      <c r="G31" s="4">
        <v>17.045454545454547</v>
      </c>
    </row>
    <row r="32" spans="1:7" x14ac:dyDescent="0.2">
      <c r="A32" s="20" t="s">
        <v>54</v>
      </c>
      <c r="B32" s="4"/>
      <c r="C32" s="4"/>
      <c r="D32" s="4">
        <v>60</v>
      </c>
      <c r="E32" s="4">
        <v>15</v>
      </c>
      <c r="F32" s="4">
        <v>60</v>
      </c>
      <c r="G32" s="4">
        <v>15</v>
      </c>
    </row>
    <row r="33" spans="1:7" x14ac:dyDescent="0.2">
      <c r="A33" s="20" t="s">
        <v>19</v>
      </c>
      <c r="B33" s="4">
        <v>103.5</v>
      </c>
      <c r="C33" s="4">
        <v>25.875</v>
      </c>
      <c r="D33" s="4"/>
      <c r="E33" s="4"/>
      <c r="F33" s="4">
        <v>103.5</v>
      </c>
      <c r="G33" s="4">
        <v>25.875</v>
      </c>
    </row>
    <row r="34" spans="1:7" x14ac:dyDescent="0.2">
      <c r="A34" s="20" t="s">
        <v>58</v>
      </c>
      <c r="B34" s="4"/>
      <c r="C34" s="4"/>
      <c r="D34" s="4">
        <v>9</v>
      </c>
      <c r="E34" s="4">
        <v>9</v>
      </c>
      <c r="F34" s="4">
        <v>9</v>
      </c>
      <c r="G34" s="4">
        <v>9</v>
      </c>
    </row>
    <row r="35" spans="1:7" x14ac:dyDescent="0.2">
      <c r="A35" s="20" t="s">
        <v>57</v>
      </c>
      <c r="B35" s="4"/>
      <c r="C35" s="4"/>
      <c r="D35" s="4">
        <v>15</v>
      </c>
      <c r="E35" s="4">
        <v>7.5</v>
      </c>
      <c r="F35" s="4">
        <v>15</v>
      </c>
      <c r="G35" s="4">
        <v>7.5</v>
      </c>
    </row>
    <row r="36" spans="1:7" x14ac:dyDescent="0.2">
      <c r="A36" s="18">
        <v>2014</v>
      </c>
      <c r="B36" s="4">
        <v>120</v>
      </c>
      <c r="C36" s="4">
        <v>30</v>
      </c>
      <c r="D36" s="4">
        <v>84</v>
      </c>
      <c r="E36" s="4">
        <v>7.6363636363636367</v>
      </c>
      <c r="F36" s="4">
        <v>204</v>
      </c>
      <c r="G36" s="4">
        <v>13.6</v>
      </c>
    </row>
    <row r="37" spans="1:7" x14ac:dyDescent="0.2">
      <c r="A37" s="20" t="s">
        <v>54</v>
      </c>
      <c r="B37" s="4"/>
      <c r="C37" s="4"/>
      <c r="D37" s="4">
        <v>30</v>
      </c>
      <c r="E37" s="4">
        <v>7.5</v>
      </c>
      <c r="F37" s="4">
        <v>30</v>
      </c>
      <c r="G37" s="4">
        <v>7.5</v>
      </c>
    </row>
    <row r="38" spans="1:7" x14ac:dyDescent="0.2">
      <c r="A38" s="20" t="s">
        <v>67</v>
      </c>
      <c r="B38" s="4"/>
      <c r="C38" s="4"/>
      <c r="D38" s="4">
        <v>21</v>
      </c>
      <c r="E38" s="4">
        <v>10.5</v>
      </c>
      <c r="F38" s="4">
        <v>21</v>
      </c>
      <c r="G38" s="4">
        <v>10.5</v>
      </c>
    </row>
    <row r="39" spans="1:7" x14ac:dyDescent="0.2">
      <c r="A39" s="20" t="s">
        <v>19</v>
      </c>
      <c r="B39" s="4">
        <v>120</v>
      </c>
      <c r="C39" s="4">
        <v>30</v>
      </c>
      <c r="D39" s="4"/>
      <c r="E39" s="4"/>
      <c r="F39" s="4">
        <v>120</v>
      </c>
      <c r="G39" s="4">
        <v>30</v>
      </c>
    </row>
    <row r="40" spans="1:7" x14ac:dyDescent="0.2">
      <c r="A40" s="20" t="s">
        <v>58</v>
      </c>
      <c r="B40" s="4"/>
      <c r="C40" s="4"/>
      <c r="D40" s="4">
        <v>9</v>
      </c>
      <c r="E40" s="4">
        <v>9</v>
      </c>
      <c r="F40" s="4">
        <v>9</v>
      </c>
      <c r="G40" s="4">
        <v>9</v>
      </c>
    </row>
    <row r="41" spans="1:7" x14ac:dyDescent="0.2">
      <c r="A41" s="20" t="s">
        <v>65</v>
      </c>
      <c r="B41" s="4"/>
      <c r="C41" s="4"/>
      <c r="D41" s="4">
        <v>15</v>
      </c>
      <c r="E41" s="4">
        <v>7.5</v>
      </c>
      <c r="F41" s="4">
        <v>15</v>
      </c>
      <c r="G41" s="4">
        <v>7.5</v>
      </c>
    </row>
    <row r="42" spans="1:7" x14ac:dyDescent="0.2">
      <c r="A42" s="20" t="s">
        <v>71</v>
      </c>
      <c r="B42" s="4"/>
      <c r="C42" s="4"/>
      <c r="D42" s="4">
        <v>9</v>
      </c>
      <c r="E42" s="4">
        <v>4.5</v>
      </c>
      <c r="F42" s="4">
        <v>9</v>
      </c>
      <c r="G42" s="4">
        <v>4.5</v>
      </c>
    </row>
    <row r="43" spans="1:7" x14ac:dyDescent="0.2">
      <c r="A43" s="18">
        <v>2015</v>
      </c>
      <c r="B43" s="4">
        <v>120</v>
      </c>
      <c r="C43" s="4">
        <v>30</v>
      </c>
      <c r="D43" s="4">
        <v>99</v>
      </c>
      <c r="E43" s="4">
        <v>11</v>
      </c>
      <c r="F43" s="4">
        <v>219</v>
      </c>
      <c r="G43" s="4">
        <v>16.846153846153847</v>
      </c>
    </row>
    <row r="44" spans="1:7" x14ac:dyDescent="0.2">
      <c r="A44" s="20" t="s">
        <v>54</v>
      </c>
      <c r="B44" s="4"/>
      <c r="C44" s="4"/>
      <c r="D44" s="4">
        <v>30</v>
      </c>
      <c r="E44" s="4">
        <v>7.5</v>
      </c>
      <c r="F44" s="4">
        <v>30</v>
      </c>
      <c r="G44" s="4">
        <v>7.5</v>
      </c>
    </row>
    <row r="45" spans="1:7" x14ac:dyDescent="0.2">
      <c r="A45" s="20" t="s">
        <v>67</v>
      </c>
      <c r="B45" s="4"/>
      <c r="C45" s="4"/>
      <c r="D45" s="4">
        <v>30</v>
      </c>
      <c r="E45" s="4">
        <v>15</v>
      </c>
      <c r="F45" s="4">
        <v>30</v>
      </c>
      <c r="G45" s="4">
        <v>15</v>
      </c>
    </row>
    <row r="46" spans="1:7" x14ac:dyDescent="0.2">
      <c r="A46" s="20" t="s">
        <v>19</v>
      </c>
      <c r="B46" s="4">
        <v>120</v>
      </c>
      <c r="C46" s="4">
        <v>30</v>
      </c>
      <c r="D46" s="4"/>
      <c r="E46" s="4"/>
      <c r="F46" s="4">
        <v>120</v>
      </c>
      <c r="G46" s="4">
        <v>30</v>
      </c>
    </row>
    <row r="47" spans="1:7" x14ac:dyDescent="0.2">
      <c r="A47" s="20" t="s">
        <v>58</v>
      </c>
      <c r="B47" s="4"/>
      <c r="C47" s="4"/>
      <c r="D47" s="4">
        <v>9</v>
      </c>
      <c r="E47" s="4">
        <v>9</v>
      </c>
      <c r="F47" s="4">
        <v>9</v>
      </c>
      <c r="G47" s="4">
        <v>9</v>
      </c>
    </row>
    <row r="48" spans="1:7" x14ac:dyDescent="0.2">
      <c r="A48" s="20" t="s">
        <v>65</v>
      </c>
      <c r="B48" s="4"/>
      <c r="C48" s="4"/>
      <c r="D48" s="4">
        <v>30</v>
      </c>
      <c r="E48" s="4">
        <v>15</v>
      </c>
      <c r="F48" s="4">
        <v>30</v>
      </c>
      <c r="G48" s="4">
        <v>15</v>
      </c>
    </row>
    <row r="49" spans="1:7" x14ac:dyDescent="0.2">
      <c r="A49" s="18">
        <v>2016</v>
      </c>
      <c r="B49" s="4">
        <v>117</v>
      </c>
      <c r="C49" s="4">
        <v>23.4</v>
      </c>
      <c r="D49" s="4">
        <v>96</v>
      </c>
      <c r="E49" s="4">
        <v>9.6</v>
      </c>
      <c r="F49" s="4">
        <v>213</v>
      </c>
      <c r="G49" s="4">
        <v>14.2</v>
      </c>
    </row>
    <row r="50" spans="1:7" x14ac:dyDescent="0.2">
      <c r="A50" s="20" t="s">
        <v>19</v>
      </c>
      <c r="B50" s="4">
        <v>51</v>
      </c>
      <c r="C50" s="4">
        <v>25.5</v>
      </c>
      <c r="D50" s="4"/>
      <c r="E50" s="4"/>
      <c r="F50" s="4">
        <v>51</v>
      </c>
      <c r="G50" s="4">
        <v>25.5</v>
      </c>
    </row>
    <row r="51" spans="1:7" x14ac:dyDescent="0.2">
      <c r="A51" s="20" t="s">
        <v>80</v>
      </c>
      <c r="B51" s="4">
        <v>66</v>
      </c>
      <c r="C51" s="4">
        <v>22</v>
      </c>
      <c r="D51" s="4"/>
      <c r="E51" s="4"/>
      <c r="F51" s="4">
        <v>66</v>
      </c>
      <c r="G51" s="4">
        <v>22</v>
      </c>
    </row>
    <row r="52" spans="1:7" x14ac:dyDescent="0.2">
      <c r="A52" s="20" t="s">
        <v>65</v>
      </c>
      <c r="B52" s="4"/>
      <c r="C52" s="4"/>
      <c r="D52" s="4">
        <v>60</v>
      </c>
      <c r="E52" s="4">
        <v>15</v>
      </c>
      <c r="F52" s="4">
        <v>60</v>
      </c>
      <c r="G52" s="4">
        <v>15</v>
      </c>
    </row>
    <row r="53" spans="1:7" x14ac:dyDescent="0.2">
      <c r="A53" s="20" t="s">
        <v>73</v>
      </c>
      <c r="B53" s="4"/>
      <c r="C53" s="4"/>
      <c r="D53" s="4">
        <v>12</v>
      </c>
      <c r="E53" s="4">
        <v>3</v>
      </c>
      <c r="F53" s="4">
        <v>12</v>
      </c>
      <c r="G53" s="4">
        <v>3</v>
      </c>
    </row>
    <row r="54" spans="1:7" x14ac:dyDescent="0.2">
      <c r="A54" s="20" t="s">
        <v>91</v>
      </c>
      <c r="B54" s="4"/>
      <c r="C54" s="4"/>
      <c r="D54" s="4">
        <v>24</v>
      </c>
      <c r="E54" s="4">
        <v>12</v>
      </c>
      <c r="F54" s="4">
        <v>24</v>
      </c>
      <c r="G54" s="4">
        <v>12</v>
      </c>
    </row>
    <row r="55" spans="1:7" x14ac:dyDescent="0.2">
      <c r="A55" s="18">
        <v>2017</v>
      </c>
      <c r="B55" s="4">
        <v>145.5</v>
      </c>
      <c r="C55" s="4">
        <v>24.25</v>
      </c>
      <c r="D55" s="4">
        <v>24</v>
      </c>
      <c r="E55" s="4">
        <v>12</v>
      </c>
      <c r="F55" s="4">
        <v>169.5</v>
      </c>
      <c r="G55" s="4">
        <v>21.1875</v>
      </c>
    </row>
    <row r="56" spans="1:7" x14ac:dyDescent="0.2">
      <c r="A56" s="20" t="s">
        <v>19</v>
      </c>
      <c r="B56" s="4">
        <v>51</v>
      </c>
      <c r="C56" s="4">
        <v>25.5</v>
      </c>
      <c r="D56" s="4"/>
      <c r="E56" s="4"/>
      <c r="F56" s="4">
        <v>51</v>
      </c>
      <c r="G56" s="4">
        <v>25.5</v>
      </c>
    </row>
    <row r="57" spans="1:7" x14ac:dyDescent="0.2">
      <c r="A57" s="20" t="s">
        <v>80</v>
      </c>
      <c r="B57" s="4">
        <v>94.5</v>
      </c>
      <c r="C57" s="4">
        <v>23.625</v>
      </c>
      <c r="D57" s="4"/>
      <c r="E57" s="4"/>
      <c r="F57" s="4">
        <v>94.5</v>
      </c>
      <c r="G57" s="4">
        <v>23.625</v>
      </c>
    </row>
    <row r="58" spans="1:7" x14ac:dyDescent="0.2">
      <c r="A58" s="20" t="s">
        <v>91</v>
      </c>
      <c r="B58" s="4"/>
      <c r="C58" s="4"/>
      <c r="D58" s="4">
        <v>24</v>
      </c>
      <c r="E58" s="4">
        <v>12</v>
      </c>
      <c r="F58" s="4">
        <v>24</v>
      </c>
      <c r="G58" s="4">
        <v>12</v>
      </c>
    </row>
    <row r="59" spans="1:7" x14ac:dyDescent="0.2">
      <c r="A59" s="18">
        <v>2018</v>
      </c>
      <c r="B59" s="4">
        <v>240</v>
      </c>
      <c r="C59" s="4">
        <v>26.666666666666668</v>
      </c>
      <c r="D59" s="4">
        <v>6</v>
      </c>
      <c r="E59" s="4">
        <v>3</v>
      </c>
      <c r="F59" s="4">
        <v>246</v>
      </c>
      <c r="G59" s="4">
        <v>22.363636363636363</v>
      </c>
    </row>
    <row r="60" spans="1:7" x14ac:dyDescent="0.2">
      <c r="A60" s="20" t="s">
        <v>19</v>
      </c>
      <c r="B60" s="4">
        <v>51</v>
      </c>
      <c r="C60" s="4">
        <v>25.5</v>
      </c>
      <c r="D60" s="4"/>
      <c r="E60" s="4"/>
      <c r="F60" s="4">
        <v>51</v>
      </c>
      <c r="G60" s="4">
        <v>25.5</v>
      </c>
    </row>
    <row r="61" spans="1:7" x14ac:dyDescent="0.2">
      <c r="A61" s="20" t="s">
        <v>80</v>
      </c>
      <c r="B61" s="4">
        <v>180</v>
      </c>
      <c r="C61" s="4">
        <v>30</v>
      </c>
      <c r="D61" s="4"/>
      <c r="E61" s="4"/>
      <c r="F61" s="4">
        <v>180</v>
      </c>
      <c r="G61" s="4">
        <v>30</v>
      </c>
    </row>
    <row r="62" spans="1:7" x14ac:dyDescent="0.2">
      <c r="A62" s="20" t="s">
        <v>91</v>
      </c>
      <c r="B62" s="4"/>
      <c r="C62" s="4"/>
      <c r="D62" s="4">
        <v>6</v>
      </c>
      <c r="E62" s="4">
        <v>3</v>
      </c>
      <c r="F62" s="4">
        <v>6</v>
      </c>
      <c r="G62" s="4">
        <v>3</v>
      </c>
    </row>
    <row r="63" spans="1:7" x14ac:dyDescent="0.2">
      <c r="A63" s="20" t="s">
        <v>124</v>
      </c>
      <c r="B63" s="4">
        <v>9</v>
      </c>
      <c r="C63" s="4">
        <v>9</v>
      </c>
      <c r="D63" s="4"/>
      <c r="E63" s="4"/>
      <c r="F63" s="4">
        <v>9</v>
      </c>
      <c r="G63" s="4">
        <v>9</v>
      </c>
    </row>
    <row r="64" spans="1:7" x14ac:dyDescent="0.2">
      <c r="A64" s="18">
        <v>2019</v>
      </c>
      <c r="B64" s="4"/>
      <c r="C64" s="4"/>
      <c r="D64" s="4">
        <v>6</v>
      </c>
      <c r="E64" s="4">
        <v>3</v>
      </c>
      <c r="F64" s="4">
        <v>6</v>
      </c>
      <c r="G64" s="4">
        <v>3</v>
      </c>
    </row>
    <row r="65" spans="1:7" x14ac:dyDescent="0.2">
      <c r="A65" s="20" t="s">
        <v>91</v>
      </c>
      <c r="B65" s="4"/>
      <c r="C65" s="4"/>
      <c r="D65" s="4">
        <v>6</v>
      </c>
      <c r="E65" s="4">
        <v>3</v>
      </c>
      <c r="F65" s="4">
        <v>6</v>
      </c>
      <c r="G65" s="4">
        <v>3</v>
      </c>
    </row>
    <row r="66" spans="1:7" x14ac:dyDescent="0.2">
      <c r="A66" s="18" t="s">
        <v>107</v>
      </c>
      <c r="B66" s="4">
        <v>1424</v>
      </c>
      <c r="C66" s="4">
        <v>27.384615384615383</v>
      </c>
      <c r="D66" s="4">
        <v>886</v>
      </c>
      <c r="E66" s="4">
        <v>11.657894736842104</v>
      </c>
      <c r="F66" s="4">
        <v>2310</v>
      </c>
      <c r="G66" s="4">
        <v>18.046875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ABFA-E632-6E43-9E88-D76246AA2044}">
  <dimension ref="A3:D17"/>
  <sheetViews>
    <sheetView workbookViewId="0">
      <selection activeCell="B21" sqref="B21"/>
    </sheetView>
  </sheetViews>
  <sheetFormatPr baseColWidth="10" defaultRowHeight="16" x14ac:dyDescent="0.2"/>
  <cols>
    <col min="1" max="1" width="20.1640625" bestFit="1" customWidth="1"/>
    <col min="2" max="3" width="14.83203125" bestFit="1" customWidth="1"/>
    <col min="4" max="4" width="15" bestFit="1" customWidth="1"/>
  </cols>
  <sheetData>
    <row r="3" spans="1:4" x14ac:dyDescent="0.2">
      <c r="A3" s="17" t="s">
        <v>106</v>
      </c>
      <c r="B3" t="s">
        <v>108</v>
      </c>
      <c r="C3" t="s">
        <v>164</v>
      </c>
      <c r="D3" t="s">
        <v>165</v>
      </c>
    </row>
    <row r="4" spans="1:4" x14ac:dyDescent="0.2">
      <c r="A4" s="18">
        <v>2008</v>
      </c>
      <c r="B4">
        <v>279</v>
      </c>
      <c r="C4" s="4">
        <v>87</v>
      </c>
      <c r="D4" s="34"/>
    </row>
    <row r="5" spans="1:4" x14ac:dyDescent="0.2">
      <c r="A5" s="18">
        <v>2009</v>
      </c>
      <c r="B5">
        <v>226.5</v>
      </c>
      <c r="C5" s="4">
        <v>34.5</v>
      </c>
      <c r="D5" s="34">
        <v>-0.60344827586206895</v>
      </c>
    </row>
    <row r="6" spans="1:4" x14ac:dyDescent="0.2">
      <c r="A6" s="18">
        <v>2010</v>
      </c>
      <c r="B6">
        <v>223.5</v>
      </c>
      <c r="C6" s="4">
        <v>31.5</v>
      </c>
      <c r="D6" s="34">
        <v>-0.63793103448275867</v>
      </c>
    </row>
    <row r="7" spans="1:4" x14ac:dyDescent="0.2">
      <c r="A7" s="18">
        <v>2011</v>
      </c>
      <c r="B7">
        <v>283.5</v>
      </c>
      <c r="C7" s="4">
        <v>91.5</v>
      </c>
      <c r="D7" s="34">
        <v>5.1724137931034482E-2</v>
      </c>
    </row>
    <row r="8" spans="1:4" x14ac:dyDescent="0.2">
      <c r="A8" s="18">
        <v>2012</v>
      </c>
      <c r="B8">
        <v>283.5</v>
      </c>
      <c r="C8" s="4">
        <v>91.5</v>
      </c>
      <c r="D8" s="34">
        <v>5.1724137931034482E-2</v>
      </c>
    </row>
    <row r="9" spans="1:4" x14ac:dyDescent="0.2">
      <c r="A9" s="18">
        <v>2013</v>
      </c>
      <c r="B9">
        <v>240</v>
      </c>
      <c r="C9" s="4">
        <v>48</v>
      </c>
      <c r="D9" s="34">
        <v>-0.44827586206896552</v>
      </c>
    </row>
    <row r="10" spans="1:4" x14ac:dyDescent="0.2">
      <c r="A10" s="18">
        <v>2014</v>
      </c>
      <c r="B10">
        <v>252</v>
      </c>
      <c r="C10" s="4">
        <v>60</v>
      </c>
      <c r="D10" s="34">
        <v>-0.31034482758620691</v>
      </c>
    </row>
    <row r="11" spans="1:4" x14ac:dyDescent="0.2">
      <c r="A11" s="18">
        <v>2015</v>
      </c>
      <c r="B11">
        <v>276</v>
      </c>
      <c r="C11" s="4">
        <v>84</v>
      </c>
      <c r="D11" s="34">
        <v>-3.4482758620689655E-2</v>
      </c>
    </row>
    <row r="12" spans="1:4" x14ac:dyDescent="0.2">
      <c r="A12" s="18">
        <v>2016</v>
      </c>
      <c r="B12">
        <v>271.5</v>
      </c>
      <c r="C12" s="4">
        <v>79.5</v>
      </c>
      <c r="D12" s="34">
        <v>-8.6206896551724144E-2</v>
      </c>
    </row>
    <row r="13" spans="1:4" x14ac:dyDescent="0.2">
      <c r="A13" s="18">
        <v>2017</v>
      </c>
      <c r="B13">
        <v>210</v>
      </c>
      <c r="C13" s="4">
        <v>18</v>
      </c>
      <c r="D13" s="34">
        <v>-0.7931034482758621</v>
      </c>
    </row>
    <row r="14" spans="1:4" x14ac:dyDescent="0.2">
      <c r="A14" s="18">
        <v>2018</v>
      </c>
      <c r="B14">
        <v>315</v>
      </c>
      <c r="C14" s="4">
        <v>123</v>
      </c>
      <c r="D14" s="34">
        <v>0.41379310344827586</v>
      </c>
    </row>
    <row r="15" spans="1:4" x14ac:dyDescent="0.2">
      <c r="A15" s="18">
        <v>2019</v>
      </c>
      <c r="B15">
        <v>9</v>
      </c>
      <c r="C15" s="4">
        <v>-183</v>
      </c>
      <c r="D15" s="34">
        <v>-3.103448275862069</v>
      </c>
    </row>
    <row r="16" spans="1:4" x14ac:dyDescent="0.2">
      <c r="A16" s="18" t="s">
        <v>107</v>
      </c>
      <c r="B16">
        <v>2869.5</v>
      </c>
      <c r="C16" s="4">
        <v>2677.5</v>
      </c>
      <c r="D16" s="34"/>
    </row>
    <row r="17" ht="34" customHeight="1" x14ac:dyDescent="0.2"/>
  </sheetData>
  <conditionalFormatting pivot="1" sqref="C4:C15">
    <cfRule type="cellIs" dxfId="0" priority="1" operator="greaterThan">
      <formula>50</formula>
    </cfRule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7E451F0-FAE3-114C-90F7-1527EE940E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Tableau2!B4:B15</xm:f>
              <xm:sqref>B17</xm:sqref>
            </x14:sparkline>
          </x14:sparklines>
        </x14:sparklineGroup>
        <x14:sparklineGroup type="stacked" displayEmptyCellsAs="gap" negative="1" xr2:uid="{7F55CDA7-EACF-9141-AB7C-9FA914F29D0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Tableau2!D4:D15</xm:f>
              <xm:sqref>D17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7CBA-77B5-6E4C-8896-CA226D6D8ED9}">
  <dimension ref="A1:O129"/>
  <sheetViews>
    <sheetView zoomScale="130" zoomScaleNormal="130" workbookViewId="0">
      <selection activeCell="B116" sqref="B116"/>
    </sheetView>
  </sheetViews>
  <sheetFormatPr baseColWidth="10" defaultRowHeight="16" x14ac:dyDescent="0.2"/>
  <cols>
    <col min="1" max="1" width="7.6640625" customWidth="1"/>
    <col min="2" max="2" width="14.1640625" style="3" customWidth="1"/>
    <col min="3" max="3" width="39.83203125" style="13" customWidth="1"/>
    <col min="4" max="4" width="12.83203125" style="3" customWidth="1"/>
    <col min="5" max="5" width="19.1640625" customWidth="1"/>
    <col min="6" max="6" width="13.83203125" customWidth="1"/>
    <col min="7" max="7" width="10.83203125" style="14"/>
  </cols>
  <sheetData>
    <row r="1" spans="1:14" s="1" customFormat="1" ht="17" x14ac:dyDescent="0.2">
      <c r="A1" s="1" t="s">
        <v>17</v>
      </c>
      <c r="B1" s="9" t="s">
        <v>0</v>
      </c>
      <c r="C1" s="10" t="s">
        <v>1</v>
      </c>
      <c r="D1" s="9" t="s">
        <v>84</v>
      </c>
      <c r="E1" s="1" t="s">
        <v>2</v>
      </c>
      <c r="F1" s="1" t="s">
        <v>36</v>
      </c>
      <c r="G1" s="16" t="s">
        <v>3</v>
      </c>
      <c r="H1" s="1" t="s">
        <v>4</v>
      </c>
      <c r="I1" s="1" t="s">
        <v>59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ht="17" x14ac:dyDescent="0.2">
      <c r="A2">
        <v>2008</v>
      </c>
      <c r="B2" s="2" t="s">
        <v>20</v>
      </c>
      <c r="C2" s="11" t="s">
        <v>19</v>
      </c>
      <c r="D2" s="2" t="s">
        <v>21</v>
      </c>
      <c r="E2" s="3" t="s">
        <v>18</v>
      </c>
      <c r="F2" s="3" t="s">
        <v>37</v>
      </c>
      <c r="G2" s="14">
        <v>6</v>
      </c>
      <c r="H2" t="s">
        <v>22</v>
      </c>
      <c r="I2" t="s">
        <v>60</v>
      </c>
      <c r="J2" t="s">
        <v>23</v>
      </c>
      <c r="K2">
        <v>1</v>
      </c>
      <c r="L2" t="s">
        <v>10</v>
      </c>
      <c r="M2">
        <v>18</v>
      </c>
      <c r="N2" s="4">
        <f t="shared" ref="N2:N23" si="0">IF(J2="CM",(M2*1.5),M2)</f>
        <v>27</v>
      </c>
    </row>
    <row r="3" spans="1:14" ht="17" x14ac:dyDescent="0.2">
      <c r="A3">
        <v>2008</v>
      </c>
      <c r="B3" s="2" t="s">
        <v>20</v>
      </c>
      <c r="C3" s="11" t="s">
        <v>19</v>
      </c>
      <c r="D3" s="2" t="s">
        <v>64</v>
      </c>
      <c r="E3" s="3" t="s">
        <v>63</v>
      </c>
      <c r="F3" s="3" t="s">
        <v>37</v>
      </c>
      <c r="G3" s="14">
        <v>6</v>
      </c>
      <c r="H3" t="s">
        <v>22</v>
      </c>
      <c r="I3" t="s">
        <v>60</v>
      </c>
      <c r="J3" t="s">
        <v>11</v>
      </c>
      <c r="K3">
        <v>1</v>
      </c>
      <c r="L3" t="s">
        <v>10</v>
      </c>
      <c r="M3">
        <v>36</v>
      </c>
      <c r="N3" s="4">
        <f t="shared" si="0"/>
        <v>36</v>
      </c>
    </row>
    <row r="4" spans="1:14" ht="17" x14ac:dyDescent="0.2">
      <c r="A4" s="5">
        <v>2008</v>
      </c>
      <c r="B4" s="8" t="s">
        <v>24</v>
      </c>
      <c r="C4" s="12" t="s">
        <v>19</v>
      </c>
      <c r="D4" s="6" t="s">
        <v>21</v>
      </c>
      <c r="E4" s="6" t="s">
        <v>25</v>
      </c>
      <c r="F4" s="6" t="s">
        <v>37</v>
      </c>
      <c r="G4" s="15">
        <v>6</v>
      </c>
      <c r="H4" s="5" t="s">
        <v>22</v>
      </c>
      <c r="I4" s="5" t="s">
        <v>60</v>
      </c>
      <c r="J4" s="5" t="s">
        <v>11</v>
      </c>
      <c r="K4" s="5">
        <v>1</v>
      </c>
      <c r="L4" s="5" t="s">
        <v>10</v>
      </c>
      <c r="M4" s="5">
        <v>36</v>
      </c>
      <c r="N4" s="4">
        <f t="shared" si="0"/>
        <v>36</v>
      </c>
    </row>
    <row r="5" spans="1:14" ht="17" x14ac:dyDescent="0.2">
      <c r="A5">
        <v>2008</v>
      </c>
      <c r="B5" s="2" t="s">
        <v>43</v>
      </c>
      <c r="C5" s="13" t="s">
        <v>42</v>
      </c>
      <c r="D5" s="2" t="s">
        <v>41</v>
      </c>
      <c r="E5" t="s">
        <v>44</v>
      </c>
      <c r="F5" t="s">
        <v>37</v>
      </c>
      <c r="G5" s="14">
        <v>27</v>
      </c>
      <c r="H5" t="s">
        <v>45</v>
      </c>
      <c r="I5" t="s">
        <v>60</v>
      </c>
      <c r="J5" t="s">
        <v>23</v>
      </c>
      <c r="K5">
        <v>1</v>
      </c>
      <c r="L5" t="s">
        <v>35</v>
      </c>
      <c r="M5">
        <v>11</v>
      </c>
      <c r="N5" s="4">
        <f t="shared" si="0"/>
        <v>16.5</v>
      </c>
    </row>
    <row r="6" spans="1:14" ht="17" x14ac:dyDescent="0.2">
      <c r="A6">
        <v>2008</v>
      </c>
      <c r="B6" s="2" t="s">
        <v>43</v>
      </c>
      <c r="C6" s="13" t="s">
        <v>42</v>
      </c>
      <c r="D6" s="2" t="s">
        <v>41</v>
      </c>
      <c r="E6" t="s">
        <v>44</v>
      </c>
      <c r="F6" t="s">
        <v>37</v>
      </c>
      <c r="G6" s="14">
        <v>27</v>
      </c>
      <c r="H6" t="s">
        <v>45</v>
      </c>
      <c r="I6" t="s">
        <v>60</v>
      </c>
      <c r="J6" t="s">
        <v>11</v>
      </c>
      <c r="K6">
        <v>1</v>
      </c>
      <c r="L6" t="s">
        <v>35</v>
      </c>
      <c r="M6">
        <v>24</v>
      </c>
      <c r="N6" s="4">
        <f t="shared" si="0"/>
        <v>24</v>
      </c>
    </row>
    <row r="7" spans="1:14" ht="17" x14ac:dyDescent="0.2">
      <c r="A7">
        <v>2008</v>
      </c>
      <c r="B7" s="2" t="s">
        <v>47</v>
      </c>
      <c r="C7" s="13" t="s">
        <v>46</v>
      </c>
      <c r="D7" s="2" t="s">
        <v>41</v>
      </c>
      <c r="E7" t="s">
        <v>44</v>
      </c>
      <c r="F7" t="s">
        <v>37</v>
      </c>
      <c r="G7" s="14">
        <v>27</v>
      </c>
      <c r="H7" t="s">
        <v>45</v>
      </c>
      <c r="I7" t="s">
        <v>60</v>
      </c>
      <c r="J7" t="s">
        <v>11</v>
      </c>
      <c r="K7">
        <v>2</v>
      </c>
      <c r="L7" t="s">
        <v>35</v>
      </c>
      <c r="M7">
        <v>24</v>
      </c>
      <c r="N7" s="4">
        <f t="shared" si="0"/>
        <v>24</v>
      </c>
    </row>
    <row r="8" spans="1:14" ht="17" x14ac:dyDescent="0.2">
      <c r="A8">
        <v>2008</v>
      </c>
      <c r="B8" s="2" t="s">
        <v>39</v>
      </c>
      <c r="C8" s="13" t="s">
        <v>16</v>
      </c>
      <c r="D8" s="2" t="s">
        <v>40</v>
      </c>
      <c r="E8" t="s">
        <v>33</v>
      </c>
      <c r="F8" t="s">
        <v>38</v>
      </c>
      <c r="G8" s="14">
        <v>27</v>
      </c>
      <c r="H8" t="s">
        <v>22</v>
      </c>
      <c r="I8" t="s">
        <v>60</v>
      </c>
      <c r="J8" t="s">
        <v>23</v>
      </c>
      <c r="K8">
        <v>1</v>
      </c>
      <c r="L8" t="s">
        <v>35</v>
      </c>
      <c r="M8">
        <v>15</v>
      </c>
      <c r="N8" s="4">
        <f t="shared" si="0"/>
        <v>22.5</v>
      </c>
    </row>
    <row r="9" spans="1:14" ht="17" x14ac:dyDescent="0.2">
      <c r="A9">
        <v>2008</v>
      </c>
      <c r="B9" s="2" t="s">
        <v>39</v>
      </c>
      <c r="C9" s="13" t="s">
        <v>16</v>
      </c>
      <c r="D9" s="2" t="s">
        <v>40</v>
      </c>
      <c r="E9" t="s">
        <v>33</v>
      </c>
      <c r="F9" t="s">
        <v>38</v>
      </c>
      <c r="G9" s="14">
        <v>27</v>
      </c>
      <c r="H9" t="s">
        <v>22</v>
      </c>
      <c r="I9" t="s">
        <v>60</v>
      </c>
      <c r="J9" t="s">
        <v>11</v>
      </c>
      <c r="K9">
        <v>1</v>
      </c>
      <c r="L9" t="s">
        <v>35</v>
      </c>
      <c r="M9">
        <v>15</v>
      </c>
      <c r="N9" s="4">
        <f t="shared" si="0"/>
        <v>15</v>
      </c>
    </row>
    <row r="10" spans="1:14" ht="17" x14ac:dyDescent="0.2">
      <c r="A10">
        <v>2008</v>
      </c>
      <c r="B10" s="2" t="s">
        <v>31</v>
      </c>
      <c r="C10" s="13" t="s">
        <v>13</v>
      </c>
      <c r="D10" s="2" t="s">
        <v>32</v>
      </c>
      <c r="E10" t="s">
        <v>33</v>
      </c>
      <c r="F10" t="s">
        <v>37</v>
      </c>
      <c r="G10" s="14">
        <v>27</v>
      </c>
      <c r="H10" t="s">
        <v>34</v>
      </c>
      <c r="I10" t="s">
        <v>61</v>
      </c>
      <c r="J10" t="s">
        <v>23</v>
      </c>
      <c r="K10">
        <v>2</v>
      </c>
      <c r="L10" t="s">
        <v>35</v>
      </c>
      <c r="M10">
        <v>15</v>
      </c>
      <c r="N10" s="4">
        <f t="shared" si="0"/>
        <v>22.5</v>
      </c>
    </row>
    <row r="11" spans="1:14" ht="17" x14ac:dyDescent="0.2">
      <c r="A11">
        <v>2008</v>
      </c>
      <c r="B11" s="2" t="s">
        <v>31</v>
      </c>
      <c r="C11" s="13" t="s">
        <v>13</v>
      </c>
      <c r="D11" s="2" t="s">
        <v>32</v>
      </c>
      <c r="E11" t="s">
        <v>33</v>
      </c>
      <c r="F11" t="s">
        <v>37</v>
      </c>
      <c r="G11" s="14">
        <v>27</v>
      </c>
      <c r="H11" t="s">
        <v>34</v>
      </c>
      <c r="I11" t="s">
        <v>61</v>
      </c>
      <c r="J11" t="s">
        <v>11</v>
      </c>
      <c r="K11">
        <v>2</v>
      </c>
      <c r="L11" t="s">
        <v>35</v>
      </c>
      <c r="M11">
        <v>15</v>
      </c>
      <c r="N11" s="4">
        <f t="shared" si="0"/>
        <v>15</v>
      </c>
    </row>
    <row r="12" spans="1:14" ht="17" x14ac:dyDescent="0.2">
      <c r="A12">
        <v>2008</v>
      </c>
      <c r="B12" s="2" t="s">
        <v>15</v>
      </c>
      <c r="C12" s="13" t="s">
        <v>13</v>
      </c>
      <c r="D12" s="2" t="s">
        <v>14</v>
      </c>
      <c r="E12" t="s">
        <v>33</v>
      </c>
      <c r="F12" t="s">
        <v>38</v>
      </c>
      <c r="G12" s="14">
        <v>27</v>
      </c>
      <c r="H12" t="s">
        <v>34</v>
      </c>
      <c r="I12" t="s">
        <v>61</v>
      </c>
      <c r="J12" t="s">
        <v>23</v>
      </c>
      <c r="K12">
        <v>2</v>
      </c>
      <c r="L12" t="s">
        <v>35</v>
      </c>
      <c r="M12">
        <v>15</v>
      </c>
      <c r="N12" s="4">
        <f t="shared" si="0"/>
        <v>22.5</v>
      </c>
    </row>
    <row r="13" spans="1:14" ht="17" x14ac:dyDescent="0.2">
      <c r="A13">
        <v>2008</v>
      </c>
      <c r="B13" s="2" t="s">
        <v>15</v>
      </c>
      <c r="C13" s="13" t="s">
        <v>13</v>
      </c>
      <c r="D13" s="2" t="s">
        <v>14</v>
      </c>
      <c r="E13" t="s">
        <v>33</v>
      </c>
      <c r="F13" t="s">
        <v>38</v>
      </c>
      <c r="G13" s="14">
        <v>27</v>
      </c>
      <c r="H13" t="s">
        <v>34</v>
      </c>
      <c r="I13" t="s">
        <v>61</v>
      </c>
      <c r="J13" t="s">
        <v>11</v>
      </c>
      <c r="K13">
        <v>2</v>
      </c>
      <c r="L13" t="s">
        <v>35</v>
      </c>
      <c r="M13">
        <v>15</v>
      </c>
      <c r="N13" s="4">
        <f t="shared" si="0"/>
        <v>15</v>
      </c>
    </row>
    <row r="14" spans="1:14" ht="17" x14ac:dyDescent="0.2">
      <c r="A14">
        <v>2008</v>
      </c>
      <c r="B14" s="3" t="s">
        <v>28</v>
      </c>
      <c r="C14" s="13" t="s">
        <v>26</v>
      </c>
      <c r="D14" s="2" t="s">
        <v>27</v>
      </c>
      <c r="E14" t="s">
        <v>29</v>
      </c>
      <c r="F14" t="s">
        <v>37</v>
      </c>
      <c r="G14" s="14">
        <v>6</v>
      </c>
      <c r="H14" t="s">
        <v>30</v>
      </c>
      <c r="I14" t="s">
        <v>61</v>
      </c>
      <c r="J14" t="s">
        <v>23</v>
      </c>
      <c r="K14">
        <v>2</v>
      </c>
      <c r="L14" t="s">
        <v>12</v>
      </c>
      <c r="M14">
        <v>2</v>
      </c>
      <c r="N14" s="4">
        <f t="shared" si="0"/>
        <v>3</v>
      </c>
    </row>
    <row r="15" spans="1:14" ht="17" x14ac:dyDescent="0.2">
      <c r="A15">
        <v>2009</v>
      </c>
      <c r="B15" s="2" t="s">
        <v>20</v>
      </c>
      <c r="C15" s="11" t="s">
        <v>19</v>
      </c>
      <c r="D15" s="2" t="s">
        <v>21</v>
      </c>
      <c r="E15" s="3" t="s">
        <v>18</v>
      </c>
      <c r="F15" s="3" t="s">
        <v>37</v>
      </c>
      <c r="G15" s="14">
        <v>6</v>
      </c>
      <c r="H15" t="s">
        <v>22</v>
      </c>
      <c r="I15" t="s">
        <v>60</v>
      </c>
      <c r="J15" t="s">
        <v>23</v>
      </c>
      <c r="K15">
        <v>1</v>
      </c>
      <c r="L15" t="s">
        <v>10</v>
      </c>
      <c r="M15">
        <v>18</v>
      </c>
      <c r="N15" s="4">
        <f t="shared" si="0"/>
        <v>27</v>
      </c>
    </row>
    <row r="16" spans="1:14" ht="17" x14ac:dyDescent="0.2">
      <c r="A16">
        <v>2009</v>
      </c>
      <c r="B16" s="2" t="s">
        <v>20</v>
      </c>
      <c r="C16" s="11" t="s">
        <v>19</v>
      </c>
      <c r="D16" s="2" t="s">
        <v>64</v>
      </c>
      <c r="E16" s="3" t="s">
        <v>63</v>
      </c>
      <c r="F16" s="3" t="s">
        <v>37</v>
      </c>
      <c r="G16" s="14">
        <v>6</v>
      </c>
      <c r="H16" t="s">
        <v>22</v>
      </c>
      <c r="I16" t="s">
        <v>60</v>
      </c>
      <c r="J16" t="s">
        <v>11</v>
      </c>
      <c r="K16">
        <v>1</v>
      </c>
      <c r="L16" t="s">
        <v>10</v>
      </c>
      <c r="M16">
        <v>36</v>
      </c>
      <c r="N16" s="4">
        <f t="shared" si="0"/>
        <v>36</v>
      </c>
    </row>
    <row r="17" spans="1:15" ht="17" x14ac:dyDescent="0.2">
      <c r="A17">
        <v>2009</v>
      </c>
      <c r="B17" s="3" t="s">
        <v>48</v>
      </c>
      <c r="C17" s="13" t="s">
        <v>19</v>
      </c>
      <c r="D17" s="3" t="s">
        <v>62</v>
      </c>
      <c r="E17" t="s">
        <v>18</v>
      </c>
      <c r="F17" t="s">
        <v>37</v>
      </c>
      <c r="G17" s="14">
        <v>6</v>
      </c>
      <c r="H17" t="s">
        <v>34</v>
      </c>
      <c r="I17" t="s">
        <v>61</v>
      </c>
      <c r="J17" t="s">
        <v>23</v>
      </c>
      <c r="K17">
        <v>2</v>
      </c>
      <c r="L17" t="s">
        <v>10</v>
      </c>
      <c r="M17">
        <v>24</v>
      </c>
      <c r="N17" s="4">
        <f t="shared" si="0"/>
        <v>36</v>
      </c>
    </row>
    <row r="18" spans="1:15" ht="17" x14ac:dyDescent="0.2">
      <c r="A18">
        <v>2009</v>
      </c>
      <c r="B18" s="3" t="s">
        <v>48</v>
      </c>
      <c r="C18" s="13" t="s">
        <v>19</v>
      </c>
      <c r="D18" s="3" t="s">
        <v>62</v>
      </c>
      <c r="E18" t="s">
        <v>18</v>
      </c>
      <c r="F18" t="s">
        <v>37</v>
      </c>
      <c r="G18" s="14">
        <v>6</v>
      </c>
      <c r="H18" t="s">
        <v>34</v>
      </c>
      <c r="I18" t="s">
        <v>61</v>
      </c>
      <c r="J18" t="s">
        <v>11</v>
      </c>
      <c r="K18">
        <v>2</v>
      </c>
      <c r="L18" t="s">
        <v>10</v>
      </c>
      <c r="M18">
        <v>36</v>
      </c>
      <c r="N18" s="4">
        <f t="shared" si="0"/>
        <v>36</v>
      </c>
    </row>
    <row r="19" spans="1:15" ht="17" x14ac:dyDescent="0.2">
      <c r="A19">
        <v>2009</v>
      </c>
      <c r="B19" s="2" t="s">
        <v>31</v>
      </c>
      <c r="C19" s="13" t="s">
        <v>13</v>
      </c>
      <c r="D19" s="2" t="s">
        <v>32</v>
      </c>
      <c r="E19" t="s">
        <v>33</v>
      </c>
      <c r="F19" t="s">
        <v>37</v>
      </c>
      <c r="G19" s="14">
        <v>27</v>
      </c>
      <c r="H19" t="s">
        <v>34</v>
      </c>
      <c r="I19" t="s">
        <v>61</v>
      </c>
      <c r="J19" t="s">
        <v>23</v>
      </c>
      <c r="K19">
        <v>2</v>
      </c>
      <c r="L19" t="s">
        <v>35</v>
      </c>
      <c r="M19">
        <v>15</v>
      </c>
      <c r="N19" s="4">
        <f t="shared" si="0"/>
        <v>22.5</v>
      </c>
    </row>
    <row r="20" spans="1:15" ht="17" x14ac:dyDescent="0.2">
      <c r="A20">
        <v>2009</v>
      </c>
      <c r="B20" s="2" t="s">
        <v>31</v>
      </c>
      <c r="C20" s="13" t="s">
        <v>13</v>
      </c>
      <c r="D20" s="2" t="s">
        <v>32</v>
      </c>
      <c r="E20" t="s">
        <v>33</v>
      </c>
      <c r="F20" t="s">
        <v>37</v>
      </c>
      <c r="G20" s="14">
        <v>27</v>
      </c>
      <c r="H20" t="s">
        <v>34</v>
      </c>
      <c r="I20" t="s">
        <v>61</v>
      </c>
      <c r="J20" t="s">
        <v>11</v>
      </c>
      <c r="K20">
        <v>2</v>
      </c>
      <c r="L20" t="s">
        <v>35</v>
      </c>
      <c r="M20">
        <v>15</v>
      </c>
      <c r="N20" s="4">
        <f t="shared" si="0"/>
        <v>15</v>
      </c>
    </row>
    <row r="21" spans="1:15" ht="17" x14ac:dyDescent="0.2">
      <c r="A21">
        <v>2009</v>
      </c>
      <c r="B21" s="2" t="s">
        <v>49</v>
      </c>
      <c r="C21" s="13" t="s">
        <v>58</v>
      </c>
      <c r="D21" s="2" t="s">
        <v>69</v>
      </c>
      <c r="E21" t="s">
        <v>50</v>
      </c>
      <c r="F21" t="s">
        <v>37</v>
      </c>
      <c r="G21" s="14">
        <v>27</v>
      </c>
      <c r="H21" t="s">
        <v>30</v>
      </c>
      <c r="I21" t="s">
        <v>61</v>
      </c>
      <c r="J21" t="s">
        <v>23</v>
      </c>
      <c r="K21">
        <v>2</v>
      </c>
      <c r="L21" t="s">
        <v>51</v>
      </c>
      <c r="M21">
        <v>11</v>
      </c>
      <c r="N21" s="4">
        <f t="shared" si="0"/>
        <v>16.5</v>
      </c>
    </row>
    <row r="22" spans="1:15" ht="17" x14ac:dyDescent="0.2">
      <c r="A22">
        <v>2009</v>
      </c>
      <c r="B22" s="2" t="s">
        <v>15</v>
      </c>
      <c r="C22" s="13" t="s">
        <v>13</v>
      </c>
      <c r="D22" s="2" t="s">
        <v>14</v>
      </c>
      <c r="E22" t="s">
        <v>33</v>
      </c>
      <c r="F22" t="s">
        <v>38</v>
      </c>
      <c r="G22" s="14">
        <v>27</v>
      </c>
      <c r="H22" t="s">
        <v>34</v>
      </c>
      <c r="I22" t="s">
        <v>61</v>
      </c>
      <c r="J22" t="s">
        <v>23</v>
      </c>
      <c r="K22">
        <v>2</v>
      </c>
      <c r="L22" t="s">
        <v>35</v>
      </c>
      <c r="M22">
        <v>15</v>
      </c>
      <c r="N22" s="4">
        <f t="shared" si="0"/>
        <v>22.5</v>
      </c>
    </row>
    <row r="23" spans="1:15" ht="17" x14ac:dyDescent="0.2">
      <c r="A23">
        <v>2009</v>
      </c>
      <c r="B23" s="2" t="s">
        <v>15</v>
      </c>
      <c r="C23" s="13" t="s">
        <v>13</v>
      </c>
      <c r="D23" s="2" t="s">
        <v>14</v>
      </c>
      <c r="E23" t="s">
        <v>33</v>
      </c>
      <c r="F23" t="s">
        <v>38</v>
      </c>
      <c r="G23" s="14">
        <v>27</v>
      </c>
      <c r="H23" t="s">
        <v>34</v>
      </c>
      <c r="I23" t="s">
        <v>61</v>
      </c>
      <c r="J23" t="s">
        <v>11</v>
      </c>
      <c r="K23">
        <v>2</v>
      </c>
      <c r="L23" t="s">
        <v>35</v>
      </c>
      <c r="M23">
        <v>15</v>
      </c>
      <c r="N23" s="4">
        <f t="shared" si="0"/>
        <v>15</v>
      </c>
    </row>
    <row r="24" spans="1:15" ht="17" x14ac:dyDescent="0.2">
      <c r="A24" s="5">
        <v>2010</v>
      </c>
      <c r="B24" s="6" t="s">
        <v>20</v>
      </c>
      <c r="C24" s="12" t="s">
        <v>19</v>
      </c>
      <c r="D24" s="6" t="s">
        <v>21</v>
      </c>
      <c r="E24" s="6" t="s">
        <v>18</v>
      </c>
      <c r="F24" s="6" t="s">
        <v>37</v>
      </c>
      <c r="G24" s="15">
        <v>6</v>
      </c>
      <c r="H24" s="5" t="s">
        <v>22</v>
      </c>
      <c r="I24" s="5" t="s">
        <v>60</v>
      </c>
      <c r="J24" s="5" t="s">
        <v>23</v>
      </c>
      <c r="K24" s="5">
        <v>1</v>
      </c>
      <c r="L24" s="5" t="s">
        <v>10</v>
      </c>
      <c r="M24" s="5">
        <v>18</v>
      </c>
      <c r="N24" s="7">
        <v>27</v>
      </c>
      <c r="O24" s="5"/>
    </row>
    <row r="25" spans="1:15" ht="17" x14ac:dyDescent="0.2">
      <c r="A25" s="5">
        <v>2010</v>
      </c>
      <c r="B25" s="6" t="s">
        <v>20</v>
      </c>
      <c r="C25" s="12" t="s">
        <v>19</v>
      </c>
      <c r="D25" s="2" t="s">
        <v>64</v>
      </c>
      <c r="E25" s="3" t="s">
        <v>63</v>
      </c>
      <c r="F25" s="6" t="s">
        <v>37</v>
      </c>
      <c r="G25" s="15">
        <v>6</v>
      </c>
      <c r="H25" s="5" t="s">
        <v>22</v>
      </c>
      <c r="I25" s="5" t="s">
        <v>60</v>
      </c>
      <c r="J25" s="5" t="s">
        <v>11</v>
      </c>
      <c r="K25" s="5">
        <v>1</v>
      </c>
      <c r="L25" s="5" t="s">
        <v>10</v>
      </c>
      <c r="M25" s="5">
        <v>36</v>
      </c>
      <c r="N25" s="7">
        <v>36</v>
      </c>
      <c r="O25" s="5"/>
    </row>
    <row r="26" spans="1:15" ht="17" x14ac:dyDescent="0.2">
      <c r="A26" s="5">
        <v>2010</v>
      </c>
      <c r="B26" s="3" t="s">
        <v>48</v>
      </c>
      <c r="C26" s="13" t="s">
        <v>19</v>
      </c>
      <c r="D26" s="3" t="s">
        <v>62</v>
      </c>
      <c r="E26" t="s">
        <v>18</v>
      </c>
      <c r="F26" t="s">
        <v>37</v>
      </c>
      <c r="G26" s="14">
        <v>6</v>
      </c>
      <c r="H26" t="s">
        <v>34</v>
      </c>
      <c r="I26" t="s">
        <v>61</v>
      </c>
      <c r="J26" t="s">
        <v>23</v>
      </c>
      <c r="K26">
        <v>2</v>
      </c>
      <c r="L26" t="s">
        <v>10</v>
      </c>
      <c r="M26">
        <v>24</v>
      </c>
      <c r="N26" s="4">
        <f t="shared" ref="N26:N32" si="1">IF(J26="CM",(M26*1.5),M26)</f>
        <v>36</v>
      </c>
    </row>
    <row r="27" spans="1:15" ht="17" x14ac:dyDescent="0.2">
      <c r="A27" s="5">
        <v>2010</v>
      </c>
      <c r="B27" s="3" t="s">
        <v>48</v>
      </c>
      <c r="C27" s="13" t="s">
        <v>19</v>
      </c>
      <c r="D27" s="3" t="s">
        <v>62</v>
      </c>
      <c r="E27" t="s">
        <v>18</v>
      </c>
      <c r="F27" t="s">
        <v>37</v>
      </c>
      <c r="G27" s="14">
        <v>6</v>
      </c>
      <c r="H27" t="s">
        <v>34</v>
      </c>
      <c r="I27" t="s">
        <v>61</v>
      </c>
      <c r="J27" t="s">
        <v>11</v>
      </c>
      <c r="K27">
        <v>2</v>
      </c>
      <c r="L27" t="s">
        <v>10</v>
      </c>
      <c r="M27">
        <v>36</v>
      </c>
      <c r="N27" s="4">
        <f t="shared" si="1"/>
        <v>36</v>
      </c>
    </row>
    <row r="28" spans="1:15" ht="17" x14ac:dyDescent="0.2">
      <c r="A28" s="5">
        <v>2010</v>
      </c>
      <c r="B28" s="2" t="s">
        <v>52</v>
      </c>
      <c r="C28" s="13" t="s">
        <v>54</v>
      </c>
      <c r="D28" s="2" t="s">
        <v>32</v>
      </c>
      <c r="E28" t="s">
        <v>33</v>
      </c>
      <c r="F28" t="s">
        <v>37</v>
      </c>
      <c r="G28" s="14">
        <v>27</v>
      </c>
      <c r="H28" t="s">
        <v>34</v>
      </c>
      <c r="I28" t="s">
        <v>61</v>
      </c>
      <c r="J28" t="s">
        <v>23</v>
      </c>
      <c r="K28">
        <v>2</v>
      </c>
      <c r="L28" t="s">
        <v>35</v>
      </c>
      <c r="M28">
        <v>15</v>
      </c>
      <c r="N28" s="4">
        <f t="shared" si="1"/>
        <v>22.5</v>
      </c>
    </row>
    <row r="29" spans="1:15" ht="17" x14ac:dyDescent="0.2">
      <c r="A29" s="5">
        <v>2010</v>
      </c>
      <c r="B29" s="2" t="s">
        <v>52</v>
      </c>
      <c r="C29" s="13" t="s">
        <v>54</v>
      </c>
      <c r="D29" s="2" t="s">
        <v>32</v>
      </c>
      <c r="E29" t="s">
        <v>33</v>
      </c>
      <c r="F29" t="s">
        <v>37</v>
      </c>
      <c r="G29" s="14">
        <v>27</v>
      </c>
      <c r="H29" t="s">
        <v>34</v>
      </c>
      <c r="I29" t="s">
        <v>61</v>
      </c>
      <c r="J29" t="s">
        <v>11</v>
      </c>
      <c r="K29">
        <v>2</v>
      </c>
      <c r="L29" t="s">
        <v>35</v>
      </c>
      <c r="M29">
        <v>15</v>
      </c>
      <c r="N29" s="4">
        <f t="shared" si="1"/>
        <v>15</v>
      </c>
    </row>
    <row r="30" spans="1:15" ht="17" x14ac:dyDescent="0.2">
      <c r="A30">
        <v>2010</v>
      </c>
      <c r="B30" s="2" t="s">
        <v>49</v>
      </c>
      <c r="C30" s="13" t="s">
        <v>58</v>
      </c>
      <c r="D30" s="2" t="s">
        <v>69</v>
      </c>
      <c r="E30" t="s">
        <v>50</v>
      </c>
      <c r="F30" t="s">
        <v>37</v>
      </c>
      <c r="G30" s="14">
        <v>27</v>
      </c>
      <c r="H30" t="s">
        <v>30</v>
      </c>
      <c r="I30" t="s">
        <v>61</v>
      </c>
      <c r="J30" t="s">
        <v>23</v>
      </c>
      <c r="K30">
        <v>2</v>
      </c>
      <c r="L30" t="s">
        <v>51</v>
      </c>
      <c r="M30">
        <v>9</v>
      </c>
      <c r="N30" s="4">
        <f t="shared" si="1"/>
        <v>13.5</v>
      </c>
    </row>
    <row r="31" spans="1:15" ht="17" x14ac:dyDescent="0.2">
      <c r="A31" s="5">
        <v>2010</v>
      </c>
      <c r="B31" s="2" t="s">
        <v>53</v>
      </c>
      <c r="C31" s="13" t="s">
        <v>54</v>
      </c>
      <c r="D31" s="2" t="s">
        <v>14</v>
      </c>
      <c r="E31" t="s">
        <v>33</v>
      </c>
      <c r="F31" t="s">
        <v>38</v>
      </c>
      <c r="G31" s="14">
        <v>27</v>
      </c>
      <c r="H31" t="s">
        <v>34</v>
      </c>
      <c r="I31" t="s">
        <v>61</v>
      </c>
      <c r="J31" t="s">
        <v>23</v>
      </c>
      <c r="K31">
        <v>2</v>
      </c>
      <c r="L31" t="s">
        <v>35</v>
      </c>
      <c r="M31">
        <v>15</v>
      </c>
      <c r="N31" s="4">
        <f t="shared" si="1"/>
        <v>22.5</v>
      </c>
    </row>
    <row r="32" spans="1:15" ht="17" x14ac:dyDescent="0.2">
      <c r="A32" s="5">
        <v>2010</v>
      </c>
      <c r="B32" s="2" t="s">
        <v>53</v>
      </c>
      <c r="C32" s="13" t="s">
        <v>54</v>
      </c>
      <c r="D32" s="2" t="s">
        <v>14</v>
      </c>
      <c r="E32" t="s">
        <v>33</v>
      </c>
      <c r="F32" t="s">
        <v>38</v>
      </c>
      <c r="G32" s="14">
        <v>27</v>
      </c>
      <c r="H32" t="s">
        <v>34</v>
      </c>
      <c r="I32" t="s">
        <v>61</v>
      </c>
      <c r="J32" t="s">
        <v>11</v>
      </c>
      <c r="K32">
        <v>2</v>
      </c>
      <c r="L32" t="s">
        <v>35</v>
      </c>
      <c r="M32">
        <v>15</v>
      </c>
      <c r="N32" s="4">
        <f t="shared" si="1"/>
        <v>15</v>
      </c>
    </row>
    <row r="33" spans="1:15" ht="17" x14ac:dyDescent="0.2">
      <c r="A33" s="5">
        <v>2011</v>
      </c>
      <c r="B33" s="6" t="s">
        <v>20</v>
      </c>
      <c r="C33" s="12" t="s">
        <v>19</v>
      </c>
      <c r="D33" s="6" t="s">
        <v>21</v>
      </c>
      <c r="E33" s="6" t="s">
        <v>18</v>
      </c>
      <c r="F33" s="6" t="s">
        <v>37</v>
      </c>
      <c r="G33" s="15">
        <v>6</v>
      </c>
      <c r="H33" s="5" t="s">
        <v>22</v>
      </c>
      <c r="I33" s="5" t="s">
        <v>60</v>
      </c>
      <c r="J33" s="5" t="s">
        <v>23</v>
      </c>
      <c r="K33" s="5">
        <v>1</v>
      </c>
      <c r="L33" s="5" t="s">
        <v>10</v>
      </c>
      <c r="M33" s="5">
        <v>18</v>
      </c>
      <c r="N33" s="7">
        <v>27</v>
      </c>
      <c r="O33" s="5"/>
    </row>
    <row r="34" spans="1:15" ht="17" x14ac:dyDescent="0.2">
      <c r="A34" s="5">
        <v>2011</v>
      </c>
      <c r="B34" s="6" t="s">
        <v>20</v>
      </c>
      <c r="C34" s="12" t="s">
        <v>19</v>
      </c>
      <c r="D34" s="2" t="s">
        <v>64</v>
      </c>
      <c r="E34" s="3" t="s">
        <v>63</v>
      </c>
      <c r="F34" s="6" t="s">
        <v>37</v>
      </c>
      <c r="G34" s="15">
        <v>6</v>
      </c>
      <c r="H34" s="5" t="s">
        <v>22</v>
      </c>
      <c r="I34" s="5" t="s">
        <v>60</v>
      </c>
      <c r="J34" s="5" t="s">
        <v>11</v>
      </c>
      <c r="K34" s="5">
        <v>1</v>
      </c>
      <c r="L34" s="5" t="s">
        <v>10</v>
      </c>
      <c r="M34" s="5">
        <v>36</v>
      </c>
      <c r="N34" s="7">
        <v>36</v>
      </c>
      <c r="O34" s="5"/>
    </row>
    <row r="35" spans="1:15" ht="17" x14ac:dyDescent="0.2">
      <c r="A35" s="5">
        <v>2011</v>
      </c>
      <c r="B35" s="3" t="s">
        <v>48</v>
      </c>
      <c r="C35" s="13" t="s">
        <v>19</v>
      </c>
      <c r="D35" s="3" t="s">
        <v>62</v>
      </c>
      <c r="E35" t="s">
        <v>18</v>
      </c>
      <c r="F35" t="s">
        <v>37</v>
      </c>
      <c r="G35" s="14">
        <v>6</v>
      </c>
      <c r="H35" t="s">
        <v>34</v>
      </c>
      <c r="I35" t="s">
        <v>61</v>
      </c>
      <c r="J35" t="s">
        <v>23</v>
      </c>
      <c r="K35">
        <v>2</v>
      </c>
      <c r="L35" t="s">
        <v>10</v>
      </c>
      <c r="M35">
        <v>39</v>
      </c>
      <c r="N35" s="4">
        <f t="shared" ref="N35:N43" si="2">IF(J35="CM",(M35*1.5),M35)</f>
        <v>58.5</v>
      </c>
    </row>
    <row r="36" spans="1:15" ht="17" x14ac:dyDescent="0.2">
      <c r="A36" s="5">
        <v>2011</v>
      </c>
      <c r="B36" s="3" t="s">
        <v>48</v>
      </c>
      <c r="C36" s="13" t="s">
        <v>19</v>
      </c>
      <c r="D36" s="3" t="s">
        <v>62</v>
      </c>
      <c r="E36" t="s">
        <v>18</v>
      </c>
      <c r="F36" t="s">
        <v>37</v>
      </c>
      <c r="G36" s="14">
        <v>6</v>
      </c>
      <c r="H36" t="s">
        <v>34</v>
      </c>
      <c r="I36" t="s">
        <v>61</v>
      </c>
      <c r="J36" t="s">
        <v>11</v>
      </c>
      <c r="K36">
        <v>2</v>
      </c>
      <c r="L36" t="s">
        <v>10</v>
      </c>
      <c r="M36">
        <v>36</v>
      </c>
      <c r="N36" s="4">
        <f t="shared" si="2"/>
        <v>36</v>
      </c>
    </row>
    <row r="37" spans="1:15" ht="17" x14ac:dyDescent="0.2">
      <c r="A37" s="5">
        <v>2011</v>
      </c>
      <c r="B37" s="2" t="s">
        <v>55</v>
      </c>
      <c r="C37" s="13" t="s">
        <v>57</v>
      </c>
      <c r="D37" s="2" t="s">
        <v>56</v>
      </c>
      <c r="E37" t="s">
        <v>33</v>
      </c>
      <c r="F37" t="s">
        <v>37</v>
      </c>
      <c r="G37" s="14">
        <v>27</v>
      </c>
      <c r="H37" t="s">
        <v>22</v>
      </c>
      <c r="I37" t="s">
        <v>60</v>
      </c>
      <c r="J37" t="s">
        <v>23</v>
      </c>
      <c r="K37">
        <v>1</v>
      </c>
      <c r="L37" t="s">
        <v>35</v>
      </c>
      <c r="M37">
        <v>15</v>
      </c>
      <c r="N37" s="4">
        <f t="shared" si="2"/>
        <v>22.5</v>
      </c>
    </row>
    <row r="38" spans="1:15" ht="17" x14ac:dyDescent="0.2">
      <c r="A38" s="5">
        <v>2011</v>
      </c>
      <c r="B38" s="2" t="s">
        <v>55</v>
      </c>
      <c r="C38" s="13" t="s">
        <v>57</v>
      </c>
      <c r="D38" s="2" t="s">
        <v>56</v>
      </c>
      <c r="E38" t="s">
        <v>33</v>
      </c>
      <c r="F38" t="s">
        <v>37</v>
      </c>
      <c r="G38" s="14">
        <v>27</v>
      </c>
      <c r="H38" t="s">
        <v>22</v>
      </c>
      <c r="I38" t="s">
        <v>60</v>
      </c>
      <c r="J38" t="s">
        <v>11</v>
      </c>
      <c r="K38">
        <v>1</v>
      </c>
      <c r="L38" t="s">
        <v>35</v>
      </c>
      <c r="M38">
        <v>15</v>
      </c>
      <c r="N38" s="4">
        <f t="shared" si="2"/>
        <v>15</v>
      </c>
    </row>
    <row r="39" spans="1:15" ht="17" x14ac:dyDescent="0.2">
      <c r="A39" s="5">
        <v>2011</v>
      </c>
      <c r="B39" s="2" t="s">
        <v>52</v>
      </c>
      <c r="C39" s="13" t="s">
        <v>54</v>
      </c>
      <c r="D39" s="2" t="s">
        <v>32</v>
      </c>
      <c r="E39" t="s">
        <v>33</v>
      </c>
      <c r="F39" t="s">
        <v>37</v>
      </c>
      <c r="G39" s="14">
        <v>27</v>
      </c>
      <c r="H39" t="s">
        <v>34</v>
      </c>
      <c r="I39" t="s">
        <v>61</v>
      </c>
      <c r="J39" t="s">
        <v>23</v>
      </c>
      <c r="K39">
        <v>2</v>
      </c>
      <c r="L39" t="s">
        <v>35</v>
      </c>
      <c r="M39">
        <v>15</v>
      </c>
      <c r="N39" s="4">
        <f t="shared" si="2"/>
        <v>22.5</v>
      </c>
    </row>
    <row r="40" spans="1:15" ht="17" x14ac:dyDescent="0.2">
      <c r="A40" s="5">
        <v>2011</v>
      </c>
      <c r="B40" s="2" t="s">
        <v>52</v>
      </c>
      <c r="C40" s="13" t="s">
        <v>54</v>
      </c>
      <c r="D40" s="2" t="s">
        <v>32</v>
      </c>
      <c r="E40" t="s">
        <v>33</v>
      </c>
      <c r="F40" t="s">
        <v>37</v>
      </c>
      <c r="G40" s="14">
        <v>27</v>
      </c>
      <c r="H40" t="s">
        <v>34</v>
      </c>
      <c r="I40" t="s">
        <v>61</v>
      </c>
      <c r="J40" t="s">
        <v>11</v>
      </c>
      <c r="K40">
        <v>2</v>
      </c>
      <c r="L40" t="s">
        <v>35</v>
      </c>
      <c r="M40">
        <v>15</v>
      </c>
      <c r="N40" s="4">
        <f t="shared" si="2"/>
        <v>15</v>
      </c>
    </row>
    <row r="41" spans="1:15" ht="17" x14ac:dyDescent="0.2">
      <c r="A41" s="5">
        <v>2011</v>
      </c>
      <c r="B41" s="2" t="s">
        <v>49</v>
      </c>
      <c r="C41" s="13" t="s">
        <v>58</v>
      </c>
      <c r="D41" s="2" t="s">
        <v>69</v>
      </c>
      <c r="E41" t="s">
        <v>50</v>
      </c>
      <c r="F41" t="s">
        <v>37</v>
      </c>
      <c r="G41" s="14">
        <v>27</v>
      </c>
      <c r="H41" t="s">
        <v>30</v>
      </c>
      <c r="I41" t="s">
        <v>61</v>
      </c>
      <c r="J41" t="s">
        <v>23</v>
      </c>
      <c r="K41">
        <v>2</v>
      </c>
      <c r="L41" t="s">
        <v>51</v>
      </c>
      <c r="M41">
        <v>9</v>
      </c>
      <c r="N41" s="4">
        <f t="shared" si="2"/>
        <v>13.5</v>
      </c>
    </row>
    <row r="42" spans="1:15" ht="17" x14ac:dyDescent="0.2">
      <c r="A42" s="5">
        <v>2011</v>
      </c>
      <c r="B42" s="2" t="s">
        <v>53</v>
      </c>
      <c r="C42" s="13" t="s">
        <v>54</v>
      </c>
      <c r="D42" s="2" t="s">
        <v>14</v>
      </c>
      <c r="E42" t="s">
        <v>33</v>
      </c>
      <c r="F42" t="s">
        <v>38</v>
      </c>
      <c r="G42" s="14">
        <v>27</v>
      </c>
      <c r="H42" t="s">
        <v>34</v>
      </c>
      <c r="I42" t="s">
        <v>61</v>
      </c>
      <c r="J42" t="s">
        <v>23</v>
      </c>
      <c r="K42">
        <v>2</v>
      </c>
      <c r="L42" t="s">
        <v>35</v>
      </c>
      <c r="M42">
        <v>15</v>
      </c>
      <c r="N42" s="4">
        <f t="shared" si="2"/>
        <v>22.5</v>
      </c>
    </row>
    <row r="43" spans="1:15" ht="17" x14ac:dyDescent="0.2">
      <c r="A43" s="5">
        <v>2011</v>
      </c>
      <c r="B43" s="2" t="s">
        <v>53</v>
      </c>
      <c r="C43" s="13" t="s">
        <v>54</v>
      </c>
      <c r="D43" s="2" t="s">
        <v>14</v>
      </c>
      <c r="E43" t="s">
        <v>33</v>
      </c>
      <c r="F43" t="s">
        <v>38</v>
      </c>
      <c r="G43" s="14">
        <v>27</v>
      </c>
      <c r="H43" t="s">
        <v>34</v>
      </c>
      <c r="I43" t="s">
        <v>61</v>
      </c>
      <c r="J43" t="s">
        <v>11</v>
      </c>
      <c r="K43">
        <v>2</v>
      </c>
      <c r="L43" t="s">
        <v>35</v>
      </c>
      <c r="M43">
        <v>15</v>
      </c>
      <c r="N43" s="4">
        <f t="shared" si="2"/>
        <v>15</v>
      </c>
    </row>
    <row r="44" spans="1:15" ht="17" x14ac:dyDescent="0.2">
      <c r="A44" s="5">
        <v>2012</v>
      </c>
      <c r="B44" s="6" t="s">
        <v>20</v>
      </c>
      <c r="C44" s="12" t="s">
        <v>19</v>
      </c>
      <c r="D44" s="6" t="s">
        <v>21</v>
      </c>
      <c r="E44" s="6" t="s">
        <v>18</v>
      </c>
      <c r="F44" s="6" t="s">
        <v>37</v>
      </c>
      <c r="G44" s="15">
        <v>6</v>
      </c>
      <c r="H44" s="5" t="s">
        <v>22</v>
      </c>
      <c r="I44" s="5" t="s">
        <v>60</v>
      </c>
      <c r="J44" s="5" t="s">
        <v>23</v>
      </c>
      <c r="K44" s="5">
        <v>1</v>
      </c>
      <c r="L44" s="5" t="s">
        <v>10</v>
      </c>
      <c r="M44" s="5">
        <v>18</v>
      </c>
      <c r="N44" s="7">
        <v>27</v>
      </c>
      <c r="O44" s="5"/>
    </row>
    <row r="45" spans="1:15" ht="17" x14ac:dyDescent="0.2">
      <c r="A45" s="5">
        <v>2012</v>
      </c>
      <c r="B45" s="6" t="s">
        <v>20</v>
      </c>
      <c r="C45" s="12" t="s">
        <v>19</v>
      </c>
      <c r="D45" s="2" t="s">
        <v>64</v>
      </c>
      <c r="E45" s="3" t="s">
        <v>63</v>
      </c>
      <c r="F45" s="6" t="s">
        <v>37</v>
      </c>
      <c r="G45" s="15">
        <v>6</v>
      </c>
      <c r="H45" s="5" t="s">
        <v>22</v>
      </c>
      <c r="I45" s="5" t="s">
        <v>60</v>
      </c>
      <c r="J45" s="5" t="s">
        <v>11</v>
      </c>
      <c r="K45" s="5">
        <v>1</v>
      </c>
      <c r="L45" s="5" t="s">
        <v>10</v>
      </c>
      <c r="M45" s="5">
        <v>36</v>
      </c>
      <c r="N45" s="7">
        <v>36</v>
      </c>
      <c r="O45" s="5"/>
    </row>
    <row r="46" spans="1:15" ht="17" x14ac:dyDescent="0.2">
      <c r="A46" s="5">
        <v>2012</v>
      </c>
      <c r="B46" s="3" t="s">
        <v>48</v>
      </c>
      <c r="C46" s="13" t="s">
        <v>19</v>
      </c>
      <c r="D46" s="3" t="s">
        <v>62</v>
      </c>
      <c r="E46" t="s">
        <v>18</v>
      </c>
      <c r="F46" t="s">
        <v>37</v>
      </c>
      <c r="G46" s="14">
        <v>6</v>
      </c>
      <c r="H46" t="s">
        <v>34</v>
      </c>
      <c r="I46" t="s">
        <v>61</v>
      </c>
      <c r="J46" t="s">
        <v>23</v>
      </c>
      <c r="K46">
        <v>2</v>
      </c>
      <c r="L46" t="s">
        <v>10</v>
      </c>
      <c r="M46">
        <v>39</v>
      </c>
      <c r="N46" s="4">
        <f t="shared" ref="N46:N54" si="3">IF(J46="CM",(M46*1.5),M46)</f>
        <v>58.5</v>
      </c>
    </row>
    <row r="47" spans="1:15" ht="17" x14ac:dyDescent="0.2">
      <c r="A47" s="5">
        <v>2012</v>
      </c>
      <c r="B47" s="3" t="s">
        <v>48</v>
      </c>
      <c r="C47" s="13" t="s">
        <v>19</v>
      </c>
      <c r="D47" s="3" t="s">
        <v>62</v>
      </c>
      <c r="E47" t="s">
        <v>18</v>
      </c>
      <c r="F47" t="s">
        <v>37</v>
      </c>
      <c r="G47" s="14">
        <v>6</v>
      </c>
      <c r="H47" t="s">
        <v>34</v>
      </c>
      <c r="I47" t="s">
        <v>61</v>
      </c>
      <c r="J47" t="s">
        <v>11</v>
      </c>
      <c r="K47">
        <v>2</v>
      </c>
      <c r="L47" t="s">
        <v>10</v>
      </c>
      <c r="M47">
        <v>36</v>
      </c>
      <c r="N47" s="4">
        <f t="shared" si="3"/>
        <v>36</v>
      </c>
    </row>
    <row r="48" spans="1:15" ht="17" x14ac:dyDescent="0.2">
      <c r="A48" s="5">
        <v>2012</v>
      </c>
      <c r="B48" s="2" t="s">
        <v>55</v>
      </c>
      <c r="C48" s="13" t="s">
        <v>57</v>
      </c>
      <c r="D48" s="2" t="s">
        <v>56</v>
      </c>
      <c r="E48" t="s">
        <v>33</v>
      </c>
      <c r="F48" t="s">
        <v>37</v>
      </c>
      <c r="G48" s="14">
        <v>27</v>
      </c>
      <c r="H48" t="s">
        <v>22</v>
      </c>
      <c r="I48" t="s">
        <v>60</v>
      </c>
      <c r="J48" t="s">
        <v>23</v>
      </c>
      <c r="K48">
        <v>1</v>
      </c>
      <c r="L48" t="s">
        <v>35</v>
      </c>
      <c r="M48">
        <v>15</v>
      </c>
      <c r="N48" s="4">
        <f t="shared" si="3"/>
        <v>22.5</v>
      </c>
    </row>
    <row r="49" spans="1:15" ht="17" x14ac:dyDescent="0.2">
      <c r="A49" s="5">
        <v>2012</v>
      </c>
      <c r="B49" s="2" t="s">
        <v>55</v>
      </c>
      <c r="C49" s="13" t="s">
        <v>57</v>
      </c>
      <c r="D49" s="2" t="s">
        <v>56</v>
      </c>
      <c r="E49" t="s">
        <v>33</v>
      </c>
      <c r="F49" t="s">
        <v>37</v>
      </c>
      <c r="G49" s="14">
        <v>27</v>
      </c>
      <c r="H49" t="s">
        <v>22</v>
      </c>
      <c r="I49" t="s">
        <v>60</v>
      </c>
      <c r="J49" t="s">
        <v>11</v>
      </c>
      <c r="K49">
        <v>1</v>
      </c>
      <c r="L49" t="s">
        <v>35</v>
      </c>
      <c r="M49">
        <v>15</v>
      </c>
      <c r="N49" s="4">
        <f t="shared" si="3"/>
        <v>15</v>
      </c>
    </row>
    <row r="50" spans="1:15" ht="17" x14ac:dyDescent="0.2">
      <c r="A50" s="5">
        <v>2012</v>
      </c>
      <c r="B50" s="2" t="s">
        <v>52</v>
      </c>
      <c r="C50" s="13" t="s">
        <v>54</v>
      </c>
      <c r="D50" s="2" t="s">
        <v>32</v>
      </c>
      <c r="E50" t="s">
        <v>33</v>
      </c>
      <c r="F50" t="s">
        <v>37</v>
      </c>
      <c r="G50" s="14">
        <v>27</v>
      </c>
      <c r="H50" t="s">
        <v>34</v>
      </c>
      <c r="I50" t="s">
        <v>61</v>
      </c>
      <c r="J50" t="s">
        <v>23</v>
      </c>
      <c r="K50">
        <v>2</v>
      </c>
      <c r="L50" t="s">
        <v>35</v>
      </c>
      <c r="M50">
        <v>15</v>
      </c>
      <c r="N50" s="4">
        <f t="shared" si="3"/>
        <v>22.5</v>
      </c>
    </row>
    <row r="51" spans="1:15" ht="17" x14ac:dyDescent="0.2">
      <c r="A51" s="5">
        <v>2012</v>
      </c>
      <c r="B51" s="2" t="s">
        <v>52</v>
      </c>
      <c r="C51" s="13" t="s">
        <v>54</v>
      </c>
      <c r="D51" s="2" t="s">
        <v>32</v>
      </c>
      <c r="E51" t="s">
        <v>33</v>
      </c>
      <c r="F51" t="s">
        <v>37</v>
      </c>
      <c r="G51" s="14">
        <v>27</v>
      </c>
      <c r="H51" t="s">
        <v>34</v>
      </c>
      <c r="I51" t="s">
        <v>61</v>
      </c>
      <c r="J51" t="s">
        <v>11</v>
      </c>
      <c r="K51">
        <v>2</v>
      </c>
      <c r="L51" t="s">
        <v>35</v>
      </c>
      <c r="M51">
        <v>15</v>
      </c>
      <c r="N51" s="4">
        <f t="shared" si="3"/>
        <v>15</v>
      </c>
    </row>
    <row r="52" spans="1:15" ht="17" x14ac:dyDescent="0.2">
      <c r="A52" s="5">
        <v>2012</v>
      </c>
      <c r="B52" s="2" t="s">
        <v>49</v>
      </c>
      <c r="C52" s="13" t="s">
        <v>58</v>
      </c>
      <c r="D52" s="2" t="s">
        <v>69</v>
      </c>
      <c r="E52" t="s">
        <v>50</v>
      </c>
      <c r="F52" t="s">
        <v>37</v>
      </c>
      <c r="G52" s="14">
        <v>27</v>
      </c>
      <c r="H52" t="s">
        <v>30</v>
      </c>
      <c r="I52" t="s">
        <v>61</v>
      </c>
      <c r="J52" t="s">
        <v>23</v>
      </c>
      <c r="K52">
        <v>2</v>
      </c>
      <c r="L52" t="s">
        <v>51</v>
      </c>
      <c r="M52">
        <v>9</v>
      </c>
      <c r="N52" s="4">
        <f t="shared" si="3"/>
        <v>13.5</v>
      </c>
    </row>
    <row r="53" spans="1:15" ht="17" x14ac:dyDescent="0.2">
      <c r="A53" s="5">
        <v>2012</v>
      </c>
      <c r="B53" s="2" t="s">
        <v>53</v>
      </c>
      <c r="C53" s="13" t="s">
        <v>54</v>
      </c>
      <c r="D53" s="2" t="s">
        <v>14</v>
      </c>
      <c r="E53" t="s">
        <v>33</v>
      </c>
      <c r="F53" t="s">
        <v>38</v>
      </c>
      <c r="G53" s="14">
        <v>27</v>
      </c>
      <c r="H53" t="s">
        <v>34</v>
      </c>
      <c r="I53" t="s">
        <v>61</v>
      </c>
      <c r="J53" t="s">
        <v>23</v>
      </c>
      <c r="K53">
        <v>2</v>
      </c>
      <c r="L53" t="s">
        <v>35</v>
      </c>
      <c r="M53">
        <v>15</v>
      </c>
      <c r="N53" s="4">
        <f t="shared" si="3"/>
        <v>22.5</v>
      </c>
    </row>
    <row r="54" spans="1:15" ht="17" x14ac:dyDescent="0.2">
      <c r="A54" s="5">
        <v>2012</v>
      </c>
      <c r="B54" s="2" t="s">
        <v>53</v>
      </c>
      <c r="C54" s="13" t="s">
        <v>54</v>
      </c>
      <c r="D54" s="2" t="s">
        <v>14</v>
      </c>
      <c r="E54" t="s">
        <v>33</v>
      </c>
      <c r="F54" t="s">
        <v>38</v>
      </c>
      <c r="G54" s="14">
        <v>27</v>
      </c>
      <c r="H54" t="s">
        <v>34</v>
      </c>
      <c r="I54" t="s">
        <v>61</v>
      </c>
      <c r="J54" t="s">
        <v>11</v>
      </c>
      <c r="K54">
        <v>2</v>
      </c>
      <c r="L54" t="s">
        <v>35</v>
      </c>
      <c r="M54">
        <v>15</v>
      </c>
      <c r="N54" s="4">
        <f t="shared" si="3"/>
        <v>15</v>
      </c>
    </row>
    <row r="55" spans="1:15" ht="17" x14ac:dyDescent="0.2">
      <c r="A55" s="5">
        <v>2013</v>
      </c>
      <c r="B55" s="6" t="s">
        <v>20</v>
      </c>
      <c r="C55" s="12" t="s">
        <v>19</v>
      </c>
      <c r="D55" s="6" t="s">
        <v>21</v>
      </c>
      <c r="E55" s="6" t="s">
        <v>18</v>
      </c>
      <c r="F55" s="6" t="s">
        <v>37</v>
      </c>
      <c r="G55" s="15">
        <v>6</v>
      </c>
      <c r="H55" s="5" t="s">
        <v>22</v>
      </c>
      <c r="I55" s="5" t="s">
        <v>60</v>
      </c>
      <c r="J55" s="5" t="s">
        <v>23</v>
      </c>
      <c r="K55" s="5">
        <v>1</v>
      </c>
      <c r="L55" s="5" t="s">
        <v>10</v>
      </c>
      <c r="M55" s="5">
        <v>18</v>
      </c>
      <c r="N55" s="7">
        <v>27</v>
      </c>
      <c r="O55" s="5"/>
    </row>
    <row r="56" spans="1:15" ht="17" x14ac:dyDescent="0.2">
      <c r="A56" s="5">
        <v>2013</v>
      </c>
      <c r="B56" s="6" t="s">
        <v>20</v>
      </c>
      <c r="C56" s="12" t="s">
        <v>19</v>
      </c>
      <c r="D56" s="2" t="s">
        <v>64</v>
      </c>
      <c r="E56" s="3" t="s">
        <v>63</v>
      </c>
      <c r="F56" s="6" t="s">
        <v>37</v>
      </c>
      <c r="G56" s="15">
        <v>6</v>
      </c>
      <c r="H56" s="5" t="s">
        <v>22</v>
      </c>
      <c r="I56" s="5" t="s">
        <v>60</v>
      </c>
      <c r="J56" s="5" t="s">
        <v>11</v>
      </c>
      <c r="K56" s="5">
        <v>1</v>
      </c>
      <c r="L56" s="5" t="s">
        <v>10</v>
      </c>
      <c r="M56" s="5">
        <v>33</v>
      </c>
      <c r="N56" s="7">
        <v>36</v>
      </c>
      <c r="O56" s="5"/>
    </row>
    <row r="57" spans="1:15" ht="17" x14ac:dyDescent="0.2">
      <c r="A57" s="5">
        <v>2013</v>
      </c>
      <c r="B57" s="3" t="s">
        <v>48</v>
      </c>
      <c r="C57" s="13" t="s">
        <v>19</v>
      </c>
      <c r="D57" s="3" t="s">
        <v>62</v>
      </c>
      <c r="E57" t="s">
        <v>18</v>
      </c>
      <c r="F57" t="s">
        <v>37</v>
      </c>
      <c r="G57" s="14">
        <v>6</v>
      </c>
      <c r="H57" t="s">
        <v>34</v>
      </c>
      <c r="I57" t="s">
        <v>61</v>
      </c>
      <c r="J57" t="s">
        <v>23</v>
      </c>
      <c r="K57">
        <v>2</v>
      </c>
      <c r="L57" t="s">
        <v>10</v>
      </c>
      <c r="M57">
        <v>36</v>
      </c>
      <c r="N57" s="4">
        <f t="shared" ref="N57:N65" si="4">IF(J57="CM",(M57*1.5),M57)</f>
        <v>54</v>
      </c>
    </row>
    <row r="58" spans="1:15" ht="17" x14ac:dyDescent="0.2">
      <c r="A58" s="5">
        <v>2013</v>
      </c>
      <c r="B58" s="3" t="s">
        <v>48</v>
      </c>
      <c r="C58" s="13" t="s">
        <v>19</v>
      </c>
      <c r="D58" s="3" t="s">
        <v>62</v>
      </c>
      <c r="E58" t="s">
        <v>18</v>
      </c>
      <c r="F58" t="s">
        <v>37</v>
      </c>
      <c r="G58" s="14">
        <v>6</v>
      </c>
      <c r="H58" t="s">
        <v>34</v>
      </c>
      <c r="I58" t="s">
        <v>61</v>
      </c>
      <c r="J58" t="s">
        <v>11</v>
      </c>
      <c r="K58">
        <v>2</v>
      </c>
      <c r="L58" t="s">
        <v>10</v>
      </c>
      <c r="M58">
        <v>16.5</v>
      </c>
      <c r="N58" s="4">
        <f t="shared" si="4"/>
        <v>16.5</v>
      </c>
    </row>
    <row r="59" spans="1:15" ht="17" x14ac:dyDescent="0.2">
      <c r="A59" s="5">
        <v>2013</v>
      </c>
      <c r="B59" s="2" t="s">
        <v>55</v>
      </c>
      <c r="C59" s="13" t="s">
        <v>57</v>
      </c>
      <c r="D59" s="2" t="s">
        <v>56</v>
      </c>
      <c r="E59" t="s">
        <v>33</v>
      </c>
      <c r="F59" t="s">
        <v>37</v>
      </c>
      <c r="G59" s="14">
        <v>27</v>
      </c>
      <c r="H59" t="s">
        <v>22</v>
      </c>
      <c r="I59" t="s">
        <v>60</v>
      </c>
      <c r="J59" t="s">
        <v>23</v>
      </c>
      <c r="K59">
        <v>1</v>
      </c>
      <c r="L59" t="s">
        <v>35</v>
      </c>
      <c r="M59">
        <v>6</v>
      </c>
      <c r="N59" s="4">
        <f t="shared" si="4"/>
        <v>9</v>
      </c>
    </row>
    <row r="60" spans="1:15" ht="17" x14ac:dyDescent="0.2">
      <c r="A60" s="5">
        <v>2013</v>
      </c>
      <c r="B60" s="2" t="s">
        <v>55</v>
      </c>
      <c r="C60" s="13" t="s">
        <v>57</v>
      </c>
      <c r="D60" s="2" t="s">
        <v>56</v>
      </c>
      <c r="E60" t="s">
        <v>33</v>
      </c>
      <c r="F60" t="s">
        <v>37</v>
      </c>
      <c r="G60" s="14">
        <v>27</v>
      </c>
      <c r="H60" t="s">
        <v>22</v>
      </c>
      <c r="I60" t="s">
        <v>60</v>
      </c>
      <c r="J60" t="s">
        <v>11</v>
      </c>
      <c r="K60">
        <v>1</v>
      </c>
      <c r="L60" t="s">
        <v>35</v>
      </c>
      <c r="M60">
        <v>9</v>
      </c>
      <c r="N60" s="4">
        <f t="shared" si="4"/>
        <v>9</v>
      </c>
    </row>
    <row r="61" spans="1:15" ht="17" x14ac:dyDescent="0.2">
      <c r="A61" s="5">
        <v>2013</v>
      </c>
      <c r="B61" s="2" t="s">
        <v>52</v>
      </c>
      <c r="C61" s="13" t="s">
        <v>54</v>
      </c>
      <c r="D61" s="2" t="s">
        <v>32</v>
      </c>
      <c r="E61" t="s">
        <v>33</v>
      </c>
      <c r="F61" t="s">
        <v>37</v>
      </c>
      <c r="G61" s="14">
        <v>27</v>
      </c>
      <c r="H61" t="s">
        <v>34</v>
      </c>
      <c r="I61" t="s">
        <v>61</v>
      </c>
      <c r="J61" t="s">
        <v>23</v>
      </c>
      <c r="K61">
        <v>2</v>
      </c>
      <c r="L61" t="s">
        <v>35</v>
      </c>
      <c r="M61">
        <v>15</v>
      </c>
      <c r="N61" s="4">
        <f t="shared" si="4"/>
        <v>22.5</v>
      </c>
    </row>
    <row r="62" spans="1:15" ht="17" x14ac:dyDescent="0.2">
      <c r="A62" s="5">
        <v>2013</v>
      </c>
      <c r="B62" s="2" t="s">
        <v>52</v>
      </c>
      <c r="C62" s="13" t="s">
        <v>54</v>
      </c>
      <c r="D62" s="2" t="s">
        <v>32</v>
      </c>
      <c r="E62" t="s">
        <v>33</v>
      </c>
      <c r="F62" t="s">
        <v>37</v>
      </c>
      <c r="G62" s="14">
        <v>27</v>
      </c>
      <c r="H62" t="s">
        <v>34</v>
      </c>
      <c r="I62" t="s">
        <v>61</v>
      </c>
      <c r="J62" t="s">
        <v>11</v>
      </c>
      <c r="K62">
        <v>2</v>
      </c>
      <c r="L62" t="s">
        <v>35</v>
      </c>
      <c r="M62">
        <v>15</v>
      </c>
      <c r="N62" s="4">
        <f t="shared" si="4"/>
        <v>15</v>
      </c>
    </row>
    <row r="63" spans="1:15" ht="17" x14ac:dyDescent="0.2">
      <c r="A63" s="5">
        <v>2013</v>
      </c>
      <c r="B63" s="2" t="s">
        <v>49</v>
      </c>
      <c r="C63" s="13" t="s">
        <v>58</v>
      </c>
      <c r="D63" s="2" t="s">
        <v>69</v>
      </c>
      <c r="E63" t="s">
        <v>50</v>
      </c>
      <c r="F63" t="s">
        <v>37</v>
      </c>
      <c r="G63" s="14">
        <v>27</v>
      </c>
      <c r="H63" t="s">
        <v>30</v>
      </c>
      <c r="I63" t="s">
        <v>61</v>
      </c>
      <c r="J63" t="s">
        <v>23</v>
      </c>
      <c r="K63">
        <v>2</v>
      </c>
      <c r="L63" t="s">
        <v>51</v>
      </c>
      <c r="M63">
        <v>9</v>
      </c>
      <c r="N63" s="4">
        <f t="shared" si="4"/>
        <v>13.5</v>
      </c>
    </row>
    <row r="64" spans="1:15" ht="17" x14ac:dyDescent="0.2">
      <c r="A64" s="5">
        <v>2013</v>
      </c>
      <c r="B64" s="2" t="s">
        <v>53</v>
      </c>
      <c r="C64" s="13" t="s">
        <v>54</v>
      </c>
      <c r="D64" s="2" t="s">
        <v>14</v>
      </c>
      <c r="E64" t="s">
        <v>33</v>
      </c>
      <c r="F64" t="s">
        <v>38</v>
      </c>
      <c r="G64" s="14">
        <v>27</v>
      </c>
      <c r="H64" t="s">
        <v>34</v>
      </c>
      <c r="I64" t="s">
        <v>61</v>
      </c>
      <c r="J64" t="s">
        <v>23</v>
      </c>
      <c r="K64">
        <v>2</v>
      </c>
      <c r="L64" t="s">
        <v>35</v>
      </c>
      <c r="M64">
        <v>15</v>
      </c>
      <c r="N64" s="4">
        <f t="shared" si="4"/>
        <v>22.5</v>
      </c>
    </row>
    <row r="65" spans="1:15" ht="17" x14ac:dyDescent="0.2">
      <c r="A65" s="5">
        <v>2013</v>
      </c>
      <c r="B65" s="2" t="s">
        <v>53</v>
      </c>
      <c r="C65" s="13" t="s">
        <v>54</v>
      </c>
      <c r="D65" s="2" t="s">
        <v>14</v>
      </c>
      <c r="E65" t="s">
        <v>33</v>
      </c>
      <c r="F65" t="s">
        <v>38</v>
      </c>
      <c r="G65" s="14">
        <v>27</v>
      </c>
      <c r="H65" t="s">
        <v>34</v>
      </c>
      <c r="I65" t="s">
        <v>61</v>
      </c>
      <c r="J65" t="s">
        <v>11</v>
      </c>
      <c r="K65">
        <v>2</v>
      </c>
      <c r="L65" t="s">
        <v>35</v>
      </c>
      <c r="M65">
        <v>15</v>
      </c>
      <c r="N65" s="4">
        <f t="shared" si="4"/>
        <v>15</v>
      </c>
    </row>
    <row r="66" spans="1:15" ht="17" x14ac:dyDescent="0.2">
      <c r="A66" s="5">
        <v>2014</v>
      </c>
      <c r="B66" s="6" t="s">
        <v>20</v>
      </c>
      <c r="C66" s="12" t="s">
        <v>19</v>
      </c>
      <c r="D66" s="6" t="s">
        <v>21</v>
      </c>
      <c r="E66" s="6" t="s">
        <v>18</v>
      </c>
      <c r="F66" s="6" t="s">
        <v>37</v>
      </c>
      <c r="G66" s="15">
        <v>6</v>
      </c>
      <c r="H66" s="5" t="s">
        <v>22</v>
      </c>
      <c r="I66" s="5" t="s">
        <v>60</v>
      </c>
      <c r="J66" s="5" t="s">
        <v>23</v>
      </c>
      <c r="K66" s="5">
        <v>1</v>
      </c>
      <c r="L66" s="5" t="s">
        <v>10</v>
      </c>
      <c r="M66" s="5">
        <v>18</v>
      </c>
      <c r="N66" s="7">
        <v>27</v>
      </c>
      <c r="O66" s="5"/>
    </row>
    <row r="67" spans="1:15" ht="17" x14ac:dyDescent="0.2">
      <c r="A67" s="5">
        <v>2014</v>
      </c>
      <c r="B67" s="6" t="s">
        <v>20</v>
      </c>
      <c r="C67" s="12" t="s">
        <v>19</v>
      </c>
      <c r="D67" s="2" t="s">
        <v>64</v>
      </c>
      <c r="E67" s="3" t="s">
        <v>63</v>
      </c>
      <c r="F67" s="6" t="s">
        <v>37</v>
      </c>
      <c r="G67" s="15">
        <v>6</v>
      </c>
      <c r="H67" s="5" t="s">
        <v>22</v>
      </c>
      <c r="I67" s="5" t="s">
        <v>60</v>
      </c>
      <c r="J67" s="5" t="s">
        <v>11</v>
      </c>
      <c r="K67" s="5">
        <v>1</v>
      </c>
      <c r="L67" s="5" t="s">
        <v>10</v>
      </c>
      <c r="M67" s="5">
        <v>33</v>
      </c>
      <c r="N67" s="7">
        <v>36</v>
      </c>
      <c r="O67" s="5"/>
    </row>
    <row r="68" spans="1:15" ht="17" x14ac:dyDescent="0.2">
      <c r="A68" s="5">
        <v>2014</v>
      </c>
      <c r="B68" s="3" t="s">
        <v>48</v>
      </c>
      <c r="C68" s="13" t="s">
        <v>19</v>
      </c>
      <c r="D68" s="3" t="s">
        <v>62</v>
      </c>
      <c r="E68" t="s">
        <v>18</v>
      </c>
      <c r="F68" t="s">
        <v>37</v>
      </c>
      <c r="G68" s="14">
        <v>6</v>
      </c>
      <c r="H68" t="s">
        <v>34</v>
      </c>
      <c r="I68" t="s">
        <v>61</v>
      </c>
      <c r="J68" t="s">
        <v>23</v>
      </c>
      <c r="K68">
        <v>2</v>
      </c>
      <c r="L68" t="s">
        <v>10</v>
      </c>
      <c r="M68">
        <v>36</v>
      </c>
      <c r="N68" s="4">
        <f t="shared" ref="N68:N80" si="5">IF(J68="CM",(M68*1.5),M68)</f>
        <v>54</v>
      </c>
    </row>
    <row r="69" spans="1:15" ht="17" x14ac:dyDescent="0.2">
      <c r="A69" s="5">
        <v>2014</v>
      </c>
      <c r="B69" s="3" t="s">
        <v>48</v>
      </c>
      <c r="C69" s="13" t="s">
        <v>19</v>
      </c>
      <c r="D69" s="3" t="s">
        <v>62</v>
      </c>
      <c r="E69" t="s">
        <v>18</v>
      </c>
      <c r="F69" t="s">
        <v>37</v>
      </c>
      <c r="G69" s="14">
        <v>6</v>
      </c>
      <c r="H69" t="s">
        <v>34</v>
      </c>
      <c r="I69" t="s">
        <v>61</v>
      </c>
      <c r="J69" t="s">
        <v>11</v>
      </c>
      <c r="K69">
        <v>2</v>
      </c>
      <c r="L69" t="s">
        <v>10</v>
      </c>
      <c r="M69">
        <v>33</v>
      </c>
      <c r="N69" s="4">
        <f t="shared" si="5"/>
        <v>33</v>
      </c>
    </row>
    <row r="70" spans="1:15" ht="17" x14ac:dyDescent="0.2">
      <c r="A70" s="5">
        <v>2014</v>
      </c>
      <c r="B70" s="2" t="s">
        <v>68</v>
      </c>
      <c r="C70" s="13" t="s">
        <v>67</v>
      </c>
      <c r="D70" s="2" t="s">
        <v>56</v>
      </c>
      <c r="E70" t="s">
        <v>33</v>
      </c>
      <c r="F70" t="s">
        <v>37</v>
      </c>
      <c r="G70" s="14">
        <v>27</v>
      </c>
      <c r="H70" t="s">
        <v>22</v>
      </c>
      <c r="I70" t="s">
        <v>60</v>
      </c>
      <c r="J70" t="s">
        <v>23</v>
      </c>
      <c r="K70">
        <v>2</v>
      </c>
      <c r="L70" t="s">
        <v>35</v>
      </c>
      <c r="M70">
        <v>6</v>
      </c>
      <c r="N70" s="4">
        <f t="shared" si="5"/>
        <v>9</v>
      </c>
    </row>
    <row r="71" spans="1:15" ht="17" x14ac:dyDescent="0.2">
      <c r="A71" s="5">
        <v>2014</v>
      </c>
      <c r="B71" s="2" t="s">
        <v>68</v>
      </c>
      <c r="C71" s="13" t="s">
        <v>67</v>
      </c>
      <c r="D71" s="2" t="s">
        <v>56</v>
      </c>
      <c r="E71" t="s">
        <v>33</v>
      </c>
      <c r="F71" t="s">
        <v>37</v>
      </c>
      <c r="G71" s="14">
        <v>27</v>
      </c>
      <c r="H71" t="s">
        <v>22</v>
      </c>
      <c r="I71" t="s">
        <v>60</v>
      </c>
      <c r="J71" t="s">
        <v>11</v>
      </c>
      <c r="K71">
        <v>2</v>
      </c>
      <c r="L71" t="s">
        <v>35</v>
      </c>
      <c r="M71">
        <v>15</v>
      </c>
      <c r="N71" s="4">
        <f t="shared" si="5"/>
        <v>15</v>
      </c>
    </row>
    <row r="72" spans="1:15" ht="17" x14ac:dyDescent="0.2">
      <c r="A72" s="5">
        <v>2014</v>
      </c>
      <c r="B72" s="2" t="s">
        <v>66</v>
      </c>
      <c r="C72" s="13" t="s">
        <v>65</v>
      </c>
      <c r="D72" s="2" t="s">
        <v>56</v>
      </c>
      <c r="E72" t="s">
        <v>33</v>
      </c>
      <c r="F72" t="s">
        <v>37</v>
      </c>
      <c r="G72" s="14">
        <v>27</v>
      </c>
      <c r="H72" t="s">
        <v>22</v>
      </c>
      <c r="I72" t="s">
        <v>60</v>
      </c>
      <c r="J72" t="s">
        <v>23</v>
      </c>
      <c r="K72">
        <v>1</v>
      </c>
      <c r="L72" t="s">
        <v>35</v>
      </c>
      <c r="M72">
        <v>6</v>
      </c>
      <c r="N72" s="4">
        <f t="shared" si="5"/>
        <v>9</v>
      </c>
    </row>
    <row r="73" spans="1:15" ht="17" x14ac:dyDescent="0.2">
      <c r="A73" s="5">
        <v>2014</v>
      </c>
      <c r="B73" s="2" t="s">
        <v>66</v>
      </c>
      <c r="C73" s="13" t="s">
        <v>65</v>
      </c>
      <c r="D73" s="2" t="s">
        <v>56</v>
      </c>
      <c r="E73" t="s">
        <v>33</v>
      </c>
      <c r="F73" t="s">
        <v>37</v>
      </c>
      <c r="G73" s="14">
        <v>27</v>
      </c>
      <c r="H73" t="s">
        <v>22</v>
      </c>
      <c r="I73" t="s">
        <v>60</v>
      </c>
      <c r="J73" t="s">
        <v>11</v>
      </c>
      <c r="K73">
        <v>1</v>
      </c>
      <c r="L73" t="s">
        <v>35</v>
      </c>
      <c r="M73">
        <v>9</v>
      </c>
      <c r="N73" s="4">
        <f t="shared" si="5"/>
        <v>9</v>
      </c>
    </row>
    <row r="74" spans="1:15" ht="17" x14ac:dyDescent="0.2">
      <c r="A74" s="5">
        <v>2014</v>
      </c>
      <c r="B74" s="2" t="s">
        <v>72</v>
      </c>
      <c r="C74" s="13" t="s">
        <v>71</v>
      </c>
      <c r="D74" s="2" t="s">
        <v>56</v>
      </c>
      <c r="E74" t="s">
        <v>33</v>
      </c>
      <c r="F74" t="s">
        <v>37</v>
      </c>
      <c r="G74" s="14">
        <v>27</v>
      </c>
      <c r="H74" t="s">
        <v>22</v>
      </c>
      <c r="I74" t="s">
        <v>60</v>
      </c>
      <c r="J74" t="s">
        <v>11</v>
      </c>
      <c r="K74">
        <v>1</v>
      </c>
      <c r="L74" t="s">
        <v>35</v>
      </c>
      <c r="M74">
        <v>5</v>
      </c>
      <c r="N74" s="4">
        <f t="shared" si="5"/>
        <v>5</v>
      </c>
    </row>
    <row r="75" spans="1:15" ht="17" x14ac:dyDescent="0.2">
      <c r="A75" s="5">
        <v>2014</v>
      </c>
      <c r="B75" s="2" t="s">
        <v>70</v>
      </c>
      <c r="C75" s="13" t="s">
        <v>71</v>
      </c>
      <c r="D75" s="2" t="s">
        <v>40</v>
      </c>
      <c r="E75" t="s">
        <v>33</v>
      </c>
      <c r="F75" t="s">
        <v>38</v>
      </c>
      <c r="G75" s="14">
        <v>27</v>
      </c>
      <c r="H75" t="s">
        <v>22</v>
      </c>
      <c r="I75" t="s">
        <v>60</v>
      </c>
      <c r="J75" t="s">
        <v>11</v>
      </c>
      <c r="K75">
        <v>1</v>
      </c>
      <c r="L75" t="s">
        <v>35</v>
      </c>
      <c r="M75">
        <v>4</v>
      </c>
      <c r="N75" s="4">
        <f t="shared" si="5"/>
        <v>4</v>
      </c>
    </row>
    <row r="76" spans="1:15" ht="17" x14ac:dyDescent="0.2">
      <c r="A76" s="5">
        <v>2014</v>
      </c>
      <c r="B76" s="2" t="s">
        <v>52</v>
      </c>
      <c r="C76" s="13" t="s">
        <v>54</v>
      </c>
      <c r="D76" s="2" t="s">
        <v>32</v>
      </c>
      <c r="E76" t="s">
        <v>33</v>
      </c>
      <c r="F76" t="s">
        <v>37</v>
      </c>
      <c r="G76" s="14">
        <v>27</v>
      </c>
      <c r="H76" t="s">
        <v>34</v>
      </c>
      <c r="I76" t="s">
        <v>61</v>
      </c>
      <c r="J76" t="s">
        <v>23</v>
      </c>
      <c r="K76">
        <v>2</v>
      </c>
      <c r="L76" t="s">
        <v>35</v>
      </c>
      <c r="M76">
        <v>7.5</v>
      </c>
      <c r="N76" s="4">
        <f t="shared" si="5"/>
        <v>11.25</v>
      </c>
    </row>
    <row r="77" spans="1:15" ht="17" x14ac:dyDescent="0.2">
      <c r="A77" s="5">
        <v>2014</v>
      </c>
      <c r="B77" s="2" t="s">
        <v>52</v>
      </c>
      <c r="C77" s="13" t="s">
        <v>54</v>
      </c>
      <c r="D77" s="2" t="s">
        <v>32</v>
      </c>
      <c r="E77" t="s">
        <v>33</v>
      </c>
      <c r="F77" t="s">
        <v>37</v>
      </c>
      <c r="G77" s="14">
        <v>27</v>
      </c>
      <c r="H77" t="s">
        <v>34</v>
      </c>
      <c r="I77" t="s">
        <v>61</v>
      </c>
      <c r="J77" t="s">
        <v>11</v>
      </c>
      <c r="K77">
        <v>2</v>
      </c>
      <c r="L77" t="s">
        <v>35</v>
      </c>
      <c r="M77">
        <v>7.5</v>
      </c>
      <c r="N77" s="4">
        <f t="shared" si="5"/>
        <v>7.5</v>
      </c>
    </row>
    <row r="78" spans="1:15" ht="17" x14ac:dyDescent="0.2">
      <c r="A78" s="5">
        <v>2014</v>
      </c>
      <c r="B78" s="2" t="s">
        <v>49</v>
      </c>
      <c r="C78" s="13" t="s">
        <v>58</v>
      </c>
      <c r="D78" s="2" t="s">
        <v>69</v>
      </c>
      <c r="E78" t="s">
        <v>50</v>
      </c>
      <c r="F78" t="s">
        <v>37</v>
      </c>
      <c r="G78" s="14">
        <v>27</v>
      </c>
      <c r="H78" t="s">
        <v>30</v>
      </c>
      <c r="I78" t="s">
        <v>61</v>
      </c>
      <c r="J78" t="s">
        <v>23</v>
      </c>
      <c r="K78">
        <v>2</v>
      </c>
      <c r="L78" t="s">
        <v>51</v>
      </c>
      <c r="M78">
        <v>9</v>
      </c>
      <c r="N78" s="4">
        <f t="shared" si="5"/>
        <v>13.5</v>
      </c>
    </row>
    <row r="79" spans="1:15" ht="17" x14ac:dyDescent="0.2">
      <c r="A79" s="5">
        <v>2014</v>
      </c>
      <c r="B79" s="2" t="s">
        <v>53</v>
      </c>
      <c r="C79" s="13" t="s">
        <v>54</v>
      </c>
      <c r="D79" s="2" t="s">
        <v>14</v>
      </c>
      <c r="E79" t="s">
        <v>33</v>
      </c>
      <c r="F79" t="s">
        <v>38</v>
      </c>
      <c r="G79" s="14">
        <v>27</v>
      </c>
      <c r="H79" t="s">
        <v>34</v>
      </c>
      <c r="I79" t="s">
        <v>61</v>
      </c>
      <c r="J79" t="s">
        <v>23</v>
      </c>
      <c r="K79">
        <v>2</v>
      </c>
      <c r="L79" t="s">
        <v>35</v>
      </c>
      <c r="M79">
        <v>7.5</v>
      </c>
      <c r="N79" s="4">
        <f t="shared" si="5"/>
        <v>11.25</v>
      </c>
    </row>
    <row r="80" spans="1:15" ht="17" x14ac:dyDescent="0.2">
      <c r="A80" s="5">
        <v>2014</v>
      </c>
      <c r="B80" s="2" t="s">
        <v>53</v>
      </c>
      <c r="C80" s="13" t="s">
        <v>54</v>
      </c>
      <c r="D80" s="2" t="s">
        <v>14</v>
      </c>
      <c r="E80" t="s">
        <v>33</v>
      </c>
      <c r="F80" t="s">
        <v>38</v>
      </c>
      <c r="G80" s="14">
        <v>27</v>
      </c>
      <c r="H80" t="s">
        <v>34</v>
      </c>
      <c r="I80" t="s">
        <v>61</v>
      </c>
      <c r="J80" t="s">
        <v>11</v>
      </c>
      <c r="K80">
        <v>2</v>
      </c>
      <c r="L80" t="s">
        <v>35</v>
      </c>
      <c r="M80">
        <v>7.5</v>
      </c>
      <c r="N80" s="4">
        <f t="shared" si="5"/>
        <v>7.5</v>
      </c>
    </row>
    <row r="81" spans="1:15" ht="17" x14ac:dyDescent="0.2">
      <c r="A81" s="5">
        <v>2015</v>
      </c>
      <c r="B81" s="6" t="s">
        <v>20</v>
      </c>
      <c r="C81" s="12" t="s">
        <v>19</v>
      </c>
      <c r="D81" s="6" t="s">
        <v>21</v>
      </c>
      <c r="E81" s="6" t="s">
        <v>18</v>
      </c>
      <c r="F81" s="6" t="s">
        <v>37</v>
      </c>
      <c r="G81" s="15">
        <v>6</v>
      </c>
      <c r="H81" s="5" t="s">
        <v>22</v>
      </c>
      <c r="I81" s="5" t="s">
        <v>60</v>
      </c>
      <c r="J81" s="5" t="s">
        <v>23</v>
      </c>
      <c r="K81" s="5">
        <v>1</v>
      </c>
      <c r="L81" s="5" t="s">
        <v>10</v>
      </c>
      <c r="M81" s="5">
        <v>18</v>
      </c>
      <c r="N81" s="7">
        <v>27</v>
      </c>
      <c r="O81" s="5"/>
    </row>
    <row r="82" spans="1:15" ht="17" x14ac:dyDescent="0.2">
      <c r="A82" s="5">
        <v>2015</v>
      </c>
      <c r="B82" s="6" t="s">
        <v>20</v>
      </c>
      <c r="C82" s="12" t="s">
        <v>19</v>
      </c>
      <c r="D82" s="2" t="s">
        <v>64</v>
      </c>
      <c r="E82" s="3" t="s">
        <v>63</v>
      </c>
      <c r="F82" s="6" t="s">
        <v>37</v>
      </c>
      <c r="G82" s="15">
        <v>6</v>
      </c>
      <c r="H82" s="5" t="s">
        <v>22</v>
      </c>
      <c r="I82" s="5" t="s">
        <v>60</v>
      </c>
      <c r="J82" s="5" t="s">
        <v>11</v>
      </c>
      <c r="K82" s="5">
        <v>1</v>
      </c>
      <c r="L82" s="5" t="s">
        <v>10</v>
      </c>
      <c r="M82" s="5">
        <v>33</v>
      </c>
      <c r="N82" s="7">
        <v>36</v>
      </c>
      <c r="O82" s="5"/>
    </row>
    <row r="83" spans="1:15" ht="17" x14ac:dyDescent="0.2">
      <c r="A83" s="5">
        <v>2015</v>
      </c>
      <c r="B83" s="3" t="s">
        <v>48</v>
      </c>
      <c r="C83" s="13" t="s">
        <v>19</v>
      </c>
      <c r="D83" s="3" t="s">
        <v>62</v>
      </c>
      <c r="E83" t="s">
        <v>18</v>
      </c>
      <c r="F83" t="s">
        <v>37</v>
      </c>
      <c r="G83" s="14">
        <v>6</v>
      </c>
      <c r="H83" t="s">
        <v>34</v>
      </c>
      <c r="I83" t="s">
        <v>61</v>
      </c>
      <c r="J83" t="s">
        <v>23</v>
      </c>
      <c r="K83">
        <v>2</v>
      </c>
      <c r="L83" t="s">
        <v>10</v>
      </c>
      <c r="M83">
        <v>36</v>
      </c>
      <c r="N83" s="4">
        <f t="shared" ref="N83:N93" si="6">IF(J83="CM",(M83*1.5),M83)</f>
        <v>54</v>
      </c>
    </row>
    <row r="84" spans="1:15" ht="17" x14ac:dyDescent="0.2">
      <c r="A84" s="5">
        <v>2015</v>
      </c>
      <c r="B84" s="3" t="s">
        <v>48</v>
      </c>
      <c r="C84" s="13" t="s">
        <v>19</v>
      </c>
      <c r="D84" s="3" t="s">
        <v>62</v>
      </c>
      <c r="E84" t="s">
        <v>18</v>
      </c>
      <c r="F84" t="s">
        <v>37</v>
      </c>
      <c r="G84" s="14">
        <v>6</v>
      </c>
      <c r="H84" t="s">
        <v>34</v>
      </c>
      <c r="I84" t="s">
        <v>61</v>
      </c>
      <c r="J84" t="s">
        <v>11</v>
      </c>
      <c r="K84">
        <v>2</v>
      </c>
      <c r="L84" t="s">
        <v>10</v>
      </c>
      <c r="M84">
        <v>33</v>
      </c>
      <c r="N84" s="4">
        <f t="shared" si="6"/>
        <v>33</v>
      </c>
    </row>
    <row r="85" spans="1:15" ht="17" x14ac:dyDescent="0.2">
      <c r="A85" s="5">
        <v>2015</v>
      </c>
      <c r="B85" s="2" t="s">
        <v>68</v>
      </c>
      <c r="C85" s="13" t="s">
        <v>67</v>
      </c>
      <c r="D85" s="2" t="s">
        <v>56</v>
      </c>
      <c r="E85" t="s">
        <v>33</v>
      </c>
      <c r="F85" t="s">
        <v>37</v>
      </c>
      <c r="G85" s="14">
        <v>27</v>
      </c>
      <c r="H85" t="s">
        <v>22</v>
      </c>
      <c r="I85" t="s">
        <v>60</v>
      </c>
      <c r="J85" t="s">
        <v>23</v>
      </c>
      <c r="K85">
        <v>2</v>
      </c>
      <c r="L85" t="s">
        <v>35</v>
      </c>
      <c r="M85">
        <v>15</v>
      </c>
      <c r="N85" s="4">
        <f t="shared" si="6"/>
        <v>22.5</v>
      </c>
    </row>
    <row r="86" spans="1:15" ht="17" x14ac:dyDescent="0.2">
      <c r="A86" s="5">
        <v>2015</v>
      </c>
      <c r="B86" s="2" t="s">
        <v>68</v>
      </c>
      <c r="C86" s="13" t="s">
        <v>67</v>
      </c>
      <c r="D86" s="2" t="s">
        <v>56</v>
      </c>
      <c r="E86" t="s">
        <v>33</v>
      </c>
      <c r="F86" t="s">
        <v>37</v>
      </c>
      <c r="G86" s="14">
        <v>27</v>
      </c>
      <c r="H86" t="s">
        <v>22</v>
      </c>
      <c r="I86" t="s">
        <v>60</v>
      </c>
      <c r="J86" t="s">
        <v>11</v>
      </c>
      <c r="K86">
        <v>2</v>
      </c>
      <c r="L86" t="s">
        <v>35</v>
      </c>
      <c r="M86">
        <v>15</v>
      </c>
      <c r="N86" s="4">
        <f t="shared" si="6"/>
        <v>15</v>
      </c>
    </row>
    <row r="87" spans="1:15" ht="17" x14ac:dyDescent="0.2">
      <c r="A87" s="5">
        <v>2015</v>
      </c>
      <c r="B87" s="2" t="s">
        <v>66</v>
      </c>
      <c r="C87" s="13" t="s">
        <v>65</v>
      </c>
      <c r="D87" s="2" t="s">
        <v>56</v>
      </c>
      <c r="E87" t="s">
        <v>33</v>
      </c>
      <c r="F87" t="s">
        <v>37</v>
      </c>
      <c r="G87" s="14">
        <v>27</v>
      </c>
      <c r="H87" t="s">
        <v>22</v>
      </c>
      <c r="I87" t="s">
        <v>60</v>
      </c>
      <c r="J87" t="s">
        <v>23</v>
      </c>
      <c r="K87">
        <v>1</v>
      </c>
      <c r="L87" t="s">
        <v>35</v>
      </c>
      <c r="M87">
        <v>15</v>
      </c>
      <c r="N87" s="4">
        <f t="shared" si="6"/>
        <v>22.5</v>
      </c>
    </row>
    <row r="88" spans="1:15" ht="17" x14ac:dyDescent="0.2">
      <c r="A88" s="5">
        <v>2015</v>
      </c>
      <c r="B88" s="2" t="s">
        <v>66</v>
      </c>
      <c r="C88" s="13" t="s">
        <v>65</v>
      </c>
      <c r="D88" s="2" t="s">
        <v>56</v>
      </c>
      <c r="E88" t="s">
        <v>33</v>
      </c>
      <c r="F88" t="s">
        <v>37</v>
      </c>
      <c r="G88" s="14">
        <v>27</v>
      </c>
      <c r="H88" t="s">
        <v>22</v>
      </c>
      <c r="I88" t="s">
        <v>60</v>
      </c>
      <c r="J88" t="s">
        <v>11</v>
      </c>
      <c r="K88">
        <v>1</v>
      </c>
      <c r="L88" t="s">
        <v>35</v>
      </c>
      <c r="M88">
        <v>15</v>
      </c>
      <c r="N88" s="4">
        <f t="shared" si="6"/>
        <v>15</v>
      </c>
    </row>
    <row r="89" spans="1:15" ht="17" x14ac:dyDescent="0.2">
      <c r="A89" s="5">
        <v>2015</v>
      </c>
      <c r="B89" s="2" t="s">
        <v>52</v>
      </c>
      <c r="C89" s="13" t="s">
        <v>54</v>
      </c>
      <c r="D89" s="2" t="s">
        <v>32</v>
      </c>
      <c r="E89" t="s">
        <v>33</v>
      </c>
      <c r="F89" t="s">
        <v>37</v>
      </c>
      <c r="G89" s="14">
        <v>27</v>
      </c>
      <c r="H89" t="s">
        <v>34</v>
      </c>
      <c r="I89" t="s">
        <v>61</v>
      </c>
      <c r="J89" t="s">
        <v>23</v>
      </c>
      <c r="K89">
        <v>2</v>
      </c>
      <c r="L89" t="s">
        <v>35</v>
      </c>
      <c r="M89">
        <v>7.5</v>
      </c>
      <c r="N89" s="4">
        <f t="shared" si="6"/>
        <v>11.25</v>
      </c>
    </row>
    <row r="90" spans="1:15" ht="17" x14ac:dyDescent="0.2">
      <c r="A90" s="5">
        <v>2015</v>
      </c>
      <c r="B90" s="2" t="s">
        <v>52</v>
      </c>
      <c r="C90" s="13" t="s">
        <v>54</v>
      </c>
      <c r="D90" s="2" t="s">
        <v>32</v>
      </c>
      <c r="E90" t="s">
        <v>33</v>
      </c>
      <c r="F90" t="s">
        <v>37</v>
      </c>
      <c r="G90" s="14">
        <v>27</v>
      </c>
      <c r="H90" t="s">
        <v>34</v>
      </c>
      <c r="I90" t="s">
        <v>61</v>
      </c>
      <c r="J90" t="s">
        <v>11</v>
      </c>
      <c r="K90">
        <v>2</v>
      </c>
      <c r="L90" t="s">
        <v>35</v>
      </c>
      <c r="M90">
        <v>7.5</v>
      </c>
      <c r="N90" s="4">
        <f t="shared" si="6"/>
        <v>7.5</v>
      </c>
    </row>
    <row r="91" spans="1:15" ht="17" x14ac:dyDescent="0.2">
      <c r="A91" s="5">
        <v>2015</v>
      </c>
      <c r="B91" s="2" t="s">
        <v>49</v>
      </c>
      <c r="C91" s="13" t="s">
        <v>58</v>
      </c>
      <c r="D91" s="2" t="s">
        <v>69</v>
      </c>
      <c r="E91" t="s">
        <v>50</v>
      </c>
      <c r="F91" t="s">
        <v>37</v>
      </c>
      <c r="G91" s="14">
        <v>27</v>
      </c>
      <c r="H91" t="s">
        <v>30</v>
      </c>
      <c r="I91" t="s">
        <v>61</v>
      </c>
      <c r="J91" t="s">
        <v>23</v>
      </c>
      <c r="K91">
        <v>2</v>
      </c>
      <c r="L91" t="s">
        <v>51</v>
      </c>
      <c r="M91">
        <v>9</v>
      </c>
      <c r="N91" s="4">
        <f t="shared" si="6"/>
        <v>13.5</v>
      </c>
    </row>
    <row r="92" spans="1:15" ht="17" x14ac:dyDescent="0.2">
      <c r="A92" s="5">
        <v>2015</v>
      </c>
      <c r="B92" s="2" t="s">
        <v>53</v>
      </c>
      <c r="C92" s="13" t="s">
        <v>54</v>
      </c>
      <c r="D92" s="2" t="s">
        <v>14</v>
      </c>
      <c r="E92" t="s">
        <v>33</v>
      </c>
      <c r="F92" t="s">
        <v>38</v>
      </c>
      <c r="G92" s="14">
        <v>27</v>
      </c>
      <c r="H92" t="s">
        <v>34</v>
      </c>
      <c r="I92" t="s">
        <v>61</v>
      </c>
      <c r="J92" t="s">
        <v>23</v>
      </c>
      <c r="K92">
        <v>2</v>
      </c>
      <c r="L92" t="s">
        <v>35</v>
      </c>
      <c r="M92">
        <v>7.5</v>
      </c>
      <c r="N92" s="4">
        <f t="shared" si="6"/>
        <v>11.25</v>
      </c>
    </row>
    <row r="93" spans="1:15" ht="17" x14ac:dyDescent="0.2">
      <c r="A93" s="5">
        <v>2015</v>
      </c>
      <c r="B93" s="2" t="s">
        <v>53</v>
      </c>
      <c r="C93" s="13" t="s">
        <v>54</v>
      </c>
      <c r="D93" s="2" t="s">
        <v>14</v>
      </c>
      <c r="E93" t="s">
        <v>33</v>
      </c>
      <c r="F93" t="s">
        <v>38</v>
      </c>
      <c r="G93" s="14">
        <v>27</v>
      </c>
      <c r="H93" t="s">
        <v>34</v>
      </c>
      <c r="I93" t="s">
        <v>61</v>
      </c>
      <c r="J93" t="s">
        <v>11</v>
      </c>
      <c r="K93">
        <v>2</v>
      </c>
      <c r="L93" t="s">
        <v>35</v>
      </c>
      <c r="M93">
        <v>7.5</v>
      </c>
      <c r="N93" s="4">
        <f t="shared" si="6"/>
        <v>7.5</v>
      </c>
    </row>
    <row r="94" spans="1:15" ht="17" x14ac:dyDescent="0.2">
      <c r="A94" s="5">
        <v>2016</v>
      </c>
      <c r="B94" s="6" t="s">
        <v>76</v>
      </c>
      <c r="C94" s="12" t="s">
        <v>19</v>
      </c>
      <c r="D94" s="6" t="s">
        <v>77</v>
      </c>
      <c r="E94" s="6" t="s">
        <v>18</v>
      </c>
      <c r="F94" s="6" t="s">
        <v>37</v>
      </c>
      <c r="G94" s="15">
        <v>6</v>
      </c>
      <c r="H94" s="5" t="s">
        <v>22</v>
      </c>
      <c r="I94" s="5" t="s">
        <v>60</v>
      </c>
      <c r="J94" s="5" t="s">
        <v>23</v>
      </c>
      <c r="K94" s="5">
        <v>1</v>
      </c>
      <c r="L94" s="5" t="s">
        <v>10</v>
      </c>
      <c r="M94" s="5">
        <v>18</v>
      </c>
      <c r="N94" s="7">
        <v>27</v>
      </c>
      <c r="O94" s="5"/>
    </row>
    <row r="95" spans="1:15" ht="17" x14ac:dyDescent="0.2">
      <c r="A95" s="5">
        <v>2016</v>
      </c>
      <c r="B95" s="6" t="s">
        <v>76</v>
      </c>
      <c r="C95" s="12" t="s">
        <v>19</v>
      </c>
      <c r="D95" s="2" t="s">
        <v>78</v>
      </c>
      <c r="E95" s="3" t="s">
        <v>63</v>
      </c>
      <c r="F95" s="6" t="s">
        <v>37</v>
      </c>
      <c r="G95" s="15">
        <v>6</v>
      </c>
      <c r="H95" s="5" t="s">
        <v>22</v>
      </c>
      <c r="I95" s="5" t="s">
        <v>60</v>
      </c>
      <c r="J95" s="5" t="s">
        <v>11</v>
      </c>
      <c r="K95" s="5">
        <v>1</v>
      </c>
      <c r="L95" s="5" t="s">
        <v>10</v>
      </c>
      <c r="M95" s="5">
        <v>33</v>
      </c>
      <c r="N95" s="7">
        <v>36</v>
      </c>
      <c r="O95" s="5"/>
    </row>
    <row r="96" spans="1:15" ht="17" x14ac:dyDescent="0.2">
      <c r="A96" s="5">
        <v>2016</v>
      </c>
      <c r="B96" s="3" t="s">
        <v>79</v>
      </c>
      <c r="C96" s="13" t="s">
        <v>80</v>
      </c>
      <c r="D96" s="3" t="s">
        <v>81</v>
      </c>
      <c r="E96" t="s">
        <v>18</v>
      </c>
      <c r="F96" t="s">
        <v>37</v>
      </c>
      <c r="G96" s="14">
        <v>6</v>
      </c>
      <c r="H96" t="s">
        <v>34</v>
      </c>
      <c r="I96" t="s">
        <v>61</v>
      </c>
      <c r="J96" t="s">
        <v>23</v>
      </c>
      <c r="K96">
        <v>2</v>
      </c>
      <c r="L96" t="s">
        <v>10</v>
      </c>
      <c r="M96">
        <v>33</v>
      </c>
      <c r="N96" s="4">
        <f t="shared" ref="N96:N108" si="7">IF(J96="CM",(M96*1.5),M96)</f>
        <v>49.5</v>
      </c>
    </row>
    <row r="97" spans="1:15" ht="17" x14ac:dyDescent="0.2">
      <c r="A97" s="5">
        <v>2016</v>
      </c>
      <c r="B97" s="3" t="s">
        <v>79</v>
      </c>
      <c r="C97" s="13" t="s">
        <v>80</v>
      </c>
      <c r="D97" s="3" t="s">
        <v>82</v>
      </c>
      <c r="E97" t="s">
        <v>18</v>
      </c>
      <c r="F97" t="s">
        <v>37</v>
      </c>
      <c r="G97" s="14">
        <v>6</v>
      </c>
      <c r="H97" t="s">
        <v>34</v>
      </c>
      <c r="I97" t="s">
        <v>61</v>
      </c>
      <c r="J97" t="s">
        <v>11</v>
      </c>
      <c r="K97">
        <v>2</v>
      </c>
      <c r="L97" t="s">
        <v>10</v>
      </c>
      <c r="M97">
        <v>16.5</v>
      </c>
      <c r="N97" s="4">
        <f t="shared" si="7"/>
        <v>16.5</v>
      </c>
    </row>
    <row r="98" spans="1:15" ht="17" x14ac:dyDescent="0.2">
      <c r="A98" s="5">
        <v>2016</v>
      </c>
      <c r="B98" s="3" t="s">
        <v>79</v>
      </c>
      <c r="C98" s="13" t="s">
        <v>80</v>
      </c>
      <c r="D98" s="3" t="s">
        <v>83</v>
      </c>
      <c r="E98" t="s">
        <v>18</v>
      </c>
      <c r="F98" t="s">
        <v>37</v>
      </c>
      <c r="G98" s="14">
        <v>6</v>
      </c>
      <c r="H98" t="s">
        <v>34</v>
      </c>
      <c r="I98" t="s">
        <v>61</v>
      </c>
      <c r="J98" t="s">
        <v>11</v>
      </c>
      <c r="K98">
        <v>2</v>
      </c>
      <c r="L98" t="s">
        <v>10</v>
      </c>
      <c r="M98">
        <v>16.5</v>
      </c>
      <c r="N98" s="4">
        <f t="shared" si="7"/>
        <v>16.5</v>
      </c>
    </row>
    <row r="99" spans="1:15" ht="17" x14ac:dyDescent="0.2">
      <c r="A99" s="5">
        <v>2016</v>
      </c>
      <c r="B99" s="2" t="s">
        <v>88</v>
      </c>
      <c r="C99" s="13" t="s">
        <v>65</v>
      </c>
      <c r="D99" s="2" t="s">
        <v>87</v>
      </c>
      <c r="E99" t="s">
        <v>33</v>
      </c>
      <c r="F99" t="s">
        <v>37</v>
      </c>
      <c r="G99" s="14">
        <v>27</v>
      </c>
      <c r="H99" t="s">
        <v>22</v>
      </c>
      <c r="I99" t="s">
        <v>60</v>
      </c>
      <c r="J99" t="s">
        <v>23</v>
      </c>
      <c r="K99">
        <v>2</v>
      </c>
      <c r="L99" t="s">
        <v>35</v>
      </c>
      <c r="M99">
        <v>15</v>
      </c>
      <c r="N99" s="4">
        <f t="shared" si="7"/>
        <v>22.5</v>
      </c>
    </row>
    <row r="100" spans="1:15" ht="17" x14ac:dyDescent="0.2">
      <c r="A100" s="5">
        <v>2016</v>
      </c>
      <c r="B100" s="2" t="s">
        <v>88</v>
      </c>
      <c r="C100" s="13" t="s">
        <v>65</v>
      </c>
      <c r="D100" s="2" t="s">
        <v>87</v>
      </c>
      <c r="E100" t="s">
        <v>33</v>
      </c>
      <c r="F100" t="s">
        <v>37</v>
      </c>
      <c r="G100" s="14">
        <v>27</v>
      </c>
      <c r="H100" t="s">
        <v>22</v>
      </c>
      <c r="I100" t="s">
        <v>60</v>
      </c>
      <c r="J100" t="s">
        <v>11</v>
      </c>
      <c r="K100">
        <v>2</v>
      </c>
      <c r="L100" t="s">
        <v>35</v>
      </c>
      <c r="M100">
        <v>15</v>
      </c>
      <c r="N100" s="4">
        <f t="shared" si="7"/>
        <v>15</v>
      </c>
    </row>
    <row r="101" spans="1:15" ht="17" x14ac:dyDescent="0.2">
      <c r="A101" s="5">
        <v>2016</v>
      </c>
      <c r="B101" s="2" t="s">
        <v>89</v>
      </c>
      <c r="C101" s="13" t="s">
        <v>65</v>
      </c>
      <c r="D101" s="2" t="s">
        <v>90</v>
      </c>
      <c r="E101" t="s">
        <v>33</v>
      </c>
      <c r="F101" t="s">
        <v>38</v>
      </c>
      <c r="G101" s="14">
        <v>27</v>
      </c>
      <c r="H101" t="s">
        <v>22</v>
      </c>
      <c r="I101" t="s">
        <v>60</v>
      </c>
      <c r="J101" t="s">
        <v>23</v>
      </c>
      <c r="K101">
        <v>2</v>
      </c>
      <c r="L101" t="s">
        <v>35</v>
      </c>
      <c r="M101">
        <v>15</v>
      </c>
      <c r="N101" s="4">
        <f t="shared" si="7"/>
        <v>22.5</v>
      </c>
    </row>
    <row r="102" spans="1:15" ht="17" x14ac:dyDescent="0.2">
      <c r="A102" s="5">
        <v>2016</v>
      </c>
      <c r="B102" s="2" t="s">
        <v>89</v>
      </c>
      <c r="C102" s="13" t="s">
        <v>65</v>
      </c>
      <c r="D102" s="2" t="s">
        <v>90</v>
      </c>
      <c r="E102" t="s">
        <v>33</v>
      </c>
      <c r="F102" t="s">
        <v>38</v>
      </c>
      <c r="G102" s="14">
        <v>27</v>
      </c>
      <c r="H102" t="s">
        <v>22</v>
      </c>
      <c r="I102" t="s">
        <v>60</v>
      </c>
      <c r="J102" t="s">
        <v>11</v>
      </c>
      <c r="K102">
        <v>2</v>
      </c>
      <c r="L102" t="s">
        <v>35</v>
      </c>
      <c r="M102">
        <v>15</v>
      </c>
      <c r="N102" s="4">
        <f t="shared" si="7"/>
        <v>15</v>
      </c>
    </row>
    <row r="103" spans="1:15" ht="17" x14ac:dyDescent="0.2">
      <c r="A103" s="5">
        <v>2016</v>
      </c>
      <c r="B103" s="2" t="s">
        <v>74</v>
      </c>
      <c r="C103" s="13" t="s">
        <v>73</v>
      </c>
      <c r="D103" s="2" t="s">
        <v>85</v>
      </c>
      <c r="E103" t="s">
        <v>33</v>
      </c>
      <c r="F103" t="s">
        <v>37</v>
      </c>
      <c r="G103" s="14">
        <v>27</v>
      </c>
      <c r="H103" t="s">
        <v>34</v>
      </c>
      <c r="I103" t="s">
        <v>61</v>
      </c>
      <c r="J103" t="s">
        <v>23</v>
      </c>
      <c r="K103">
        <v>2</v>
      </c>
      <c r="L103" t="s">
        <v>35</v>
      </c>
      <c r="M103">
        <v>3</v>
      </c>
      <c r="N103" s="4">
        <f t="shared" si="7"/>
        <v>4.5</v>
      </c>
    </row>
    <row r="104" spans="1:15" ht="17" x14ac:dyDescent="0.2">
      <c r="A104" s="5">
        <v>2016</v>
      </c>
      <c r="B104" s="2" t="s">
        <v>74</v>
      </c>
      <c r="C104" s="13" t="s">
        <v>73</v>
      </c>
      <c r="D104" s="2" t="s">
        <v>85</v>
      </c>
      <c r="E104" t="s">
        <v>33</v>
      </c>
      <c r="F104" t="s">
        <v>37</v>
      </c>
      <c r="G104" s="14">
        <v>27</v>
      </c>
      <c r="H104" t="s">
        <v>34</v>
      </c>
      <c r="I104" t="s">
        <v>61</v>
      </c>
      <c r="J104" t="s">
        <v>11</v>
      </c>
      <c r="K104">
        <v>2</v>
      </c>
      <c r="L104" t="s">
        <v>35</v>
      </c>
      <c r="M104">
        <v>3</v>
      </c>
      <c r="N104" s="4">
        <f t="shared" si="7"/>
        <v>3</v>
      </c>
    </row>
    <row r="105" spans="1:15" ht="17" x14ac:dyDescent="0.2">
      <c r="A105" s="5">
        <v>2016</v>
      </c>
      <c r="B105" s="2" t="s">
        <v>75</v>
      </c>
      <c r="C105" s="13" t="s">
        <v>73</v>
      </c>
      <c r="D105" s="2" t="s">
        <v>86</v>
      </c>
      <c r="E105" t="s">
        <v>33</v>
      </c>
      <c r="F105" t="s">
        <v>38</v>
      </c>
      <c r="G105" s="14">
        <v>27</v>
      </c>
      <c r="H105" t="s">
        <v>34</v>
      </c>
      <c r="I105" t="s">
        <v>61</v>
      </c>
      <c r="J105" t="s">
        <v>23</v>
      </c>
      <c r="K105">
        <v>2</v>
      </c>
      <c r="L105" t="s">
        <v>35</v>
      </c>
      <c r="M105">
        <v>3</v>
      </c>
      <c r="N105" s="4">
        <f t="shared" si="7"/>
        <v>4.5</v>
      </c>
    </row>
    <row r="106" spans="1:15" ht="17" x14ac:dyDescent="0.2">
      <c r="A106" s="5">
        <v>2016</v>
      </c>
      <c r="B106" s="2" t="s">
        <v>75</v>
      </c>
      <c r="C106" s="13" t="s">
        <v>73</v>
      </c>
      <c r="D106" s="2" t="s">
        <v>86</v>
      </c>
      <c r="E106" t="s">
        <v>33</v>
      </c>
      <c r="F106" t="s">
        <v>38</v>
      </c>
      <c r="G106" s="14">
        <v>27</v>
      </c>
      <c r="H106" t="s">
        <v>34</v>
      </c>
      <c r="I106" t="s">
        <v>61</v>
      </c>
      <c r="J106" t="s">
        <v>11</v>
      </c>
      <c r="K106">
        <v>2</v>
      </c>
      <c r="L106" t="s">
        <v>35</v>
      </c>
      <c r="M106">
        <v>3</v>
      </c>
      <c r="N106" s="4">
        <f t="shared" si="7"/>
        <v>3</v>
      </c>
    </row>
    <row r="107" spans="1:15" ht="17" x14ac:dyDescent="0.2">
      <c r="A107" s="5">
        <v>2016</v>
      </c>
      <c r="B107" s="3" t="s">
        <v>93</v>
      </c>
      <c r="C107" s="13" t="s">
        <v>91</v>
      </c>
      <c r="D107" s="3" t="s">
        <v>92</v>
      </c>
      <c r="E107" t="s">
        <v>33</v>
      </c>
      <c r="F107" t="s">
        <v>38</v>
      </c>
      <c r="G107" s="14">
        <v>27</v>
      </c>
      <c r="H107" t="s">
        <v>30</v>
      </c>
      <c r="I107" t="s">
        <v>61</v>
      </c>
      <c r="J107" t="s">
        <v>23</v>
      </c>
      <c r="K107">
        <v>1</v>
      </c>
      <c r="L107" t="s">
        <v>35</v>
      </c>
      <c r="M107">
        <v>12</v>
      </c>
      <c r="N107" s="4">
        <f t="shared" si="7"/>
        <v>18</v>
      </c>
    </row>
    <row r="108" spans="1:15" ht="17" x14ac:dyDescent="0.2">
      <c r="A108" s="5">
        <v>2016</v>
      </c>
      <c r="B108" s="3" t="s">
        <v>94</v>
      </c>
      <c r="C108" s="13" t="s">
        <v>91</v>
      </c>
      <c r="D108" s="3" t="s">
        <v>95</v>
      </c>
      <c r="E108" t="s">
        <v>33</v>
      </c>
      <c r="F108" t="s">
        <v>38</v>
      </c>
      <c r="G108" s="14">
        <v>27</v>
      </c>
      <c r="H108" t="s">
        <v>30</v>
      </c>
      <c r="I108" t="s">
        <v>61</v>
      </c>
      <c r="J108" t="s">
        <v>23</v>
      </c>
      <c r="K108">
        <v>1</v>
      </c>
      <c r="L108" t="s">
        <v>35</v>
      </c>
      <c r="M108">
        <v>12</v>
      </c>
      <c r="N108" s="4">
        <f t="shared" si="7"/>
        <v>18</v>
      </c>
    </row>
    <row r="109" spans="1:15" ht="17" x14ac:dyDescent="0.2">
      <c r="A109" s="5">
        <v>2017</v>
      </c>
      <c r="B109" s="6" t="s">
        <v>76</v>
      </c>
      <c r="C109" s="12" t="s">
        <v>19</v>
      </c>
      <c r="D109" s="6" t="s">
        <v>77</v>
      </c>
      <c r="E109" s="6" t="s">
        <v>18</v>
      </c>
      <c r="F109" s="6" t="s">
        <v>37</v>
      </c>
      <c r="G109" s="15">
        <v>6</v>
      </c>
      <c r="H109" s="5" t="s">
        <v>22</v>
      </c>
      <c r="I109" s="5" t="s">
        <v>60</v>
      </c>
      <c r="J109" s="5" t="s">
        <v>23</v>
      </c>
      <c r="K109" s="5">
        <v>1</v>
      </c>
      <c r="L109" s="5" t="s">
        <v>10</v>
      </c>
      <c r="M109" s="5">
        <v>18</v>
      </c>
      <c r="N109" s="7">
        <v>27</v>
      </c>
      <c r="O109" s="5"/>
    </row>
    <row r="110" spans="1:15" ht="17" x14ac:dyDescent="0.2">
      <c r="A110" s="5">
        <v>2017</v>
      </c>
      <c r="B110" s="6" t="s">
        <v>76</v>
      </c>
      <c r="C110" s="12" t="s">
        <v>19</v>
      </c>
      <c r="D110" s="2" t="s">
        <v>78</v>
      </c>
      <c r="E110" s="3" t="s">
        <v>63</v>
      </c>
      <c r="F110" s="6" t="s">
        <v>37</v>
      </c>
      <c r="G110" s="15">
        <v>6</v>
      </c>
      <c r="H110" s="5" t="s">
        <v>22</v>
      </c>
      <c r="I110" s="5" t="s">
        <v>60</v>
      </c>
      <c r="J110" s="5" t="s">
        <v>11</v>
      </c>
      <c r="K110" s="5">
        <v>1</v>
      </c>
      <c r="L110" s="5" t="s">
        <v>10</v>
      </c>
      <c r="M110" s="5">
        <v>33</v>
      </c>
      <c r="N110" s="7">
        <v>36</v>
      </c>
      <c r="O110" s="5"/>
    </row>
    <row r="111" spans="1:15" ht="17" x14ac:dyDescent="0.2">
      <c r="A111" s="5">
        <v>2017</v>
      </c>
      <c r="B111" s="3" t="s">
        <v>79</v>
      </c>
      <c r="C111" s="13" t="s">
        <v>80</v>
      </c>
      <c r="D111" s="3" t="s">
        <v>96</v>
      </c>
      <c r="E111" t="s">
        <v>97</v>
      </c>
      <c r="F111" t="s">
        <v>37</v>
      </c>
      <c r="G111" s="14">
        <v>6</v>
      </c>
      <c r="H111" t="s">
        <v>34</v>
      </c>
      <c r="I111" t="s">
        <v>61</v>
      </c>
      <c r="J111" t="s">
        <v>23</v>
      </c>
      <c r="K111">
        <v>2</v>
      </c>
      <c r="L111" t="s">
        <v>10</v>
      </c>
      <c r="M111">
        <v>33</v>
      </c>
      <c r="N111" s="4">
        <f t="shared" ref="N111:N116" si="8">IF(J111="CM",(M111*1.5),M111)</f>
        <v>49.5</v>
      </c>
    </row>
    <row r="112" spans="1:15" ht="17" x14ac:dyDescent="0.2">
      <c r="A112" s="5">
        <v>2017</v>
      </c>
      <c r="B112" s="3" t="s">
        <v>79</v>
      </c>
      <c r="C112" s="13" t="s">
        <v>80</v>
      </c>
      <c r="D112" s="3" t="s">
        <v>98</v>
      </c>
      <c r="E112" t="s">
        <v>99</v>
      </c>
      <c r="F112" t="s">
        <v>37</v>
      </c>
      <c r="G112" s="14">
        <v>6</v>
      </c>
      <c r="H112" t="s">
        <v>34</v>
      </c>
      <c r="I112" t="s">
        <v>61</v>
      </c>
      <c r="J112" t="s">
        <v>11</v>
      </c>
      <c r="K112">
        <v>2</v>
      </c>
      <c r="L112" t="s">
        <v>10</v>
      </c>
      <c r="M112">
        <v>16.5</v>
      </c>
      <c r="N112" s="4">
        <f t="shared" si="8"/>
        <v>16.5</v>
      </c>
    </row>
    <row r="113" spans="1:15" ht="17" x14ac:dyDescent="0.2">
      <c r="A113" s="5">
        <v>2017</v>
      </c>
      <c r="B113" s="3" t="s">
        <v>79</v>
      </c>
      <c r="C113" s="13" t="s">
        <v>80</v>
      </c>
      <c r="D113" s="3" t="s">
        <v>100</v>
      </c>
      <c r="E113" t="s">
        <v>101</v>
      </c>
      <c r="F113" t="s">
        <v>37</v>
      </c>
      <c r="G113" s="14">
        <v>6</v>
      </c>
      <c r="H113" t="s">
        <v>34</v>
      </c>
      <c r="I113" t="s">
        <v>61</v>
      </c>
      <c r="J113" t="s">
        <v>11</v>
      </c>
      <c r="K113">
        <v>2</v>
      </c>
      <c r="L113" t="s">
        <v>10</v>
      </c>
      <c r="M113">
        <v>33</v>
      </c>
      <c r="N113" s="4">
        <f t="shared" si="8"/>
        <v>33</v>
      </c>
    </row>
    <row r="114" spans="1:15" ht="17" x14ac:dyDescent="0.2">
      <c r="A114" s="5">
        <v>2017</v>
      </c>
      <c r="B114" s="3" t="s">
        <v>79</v>
      </c>
      <c r="C114" s="13" t="s">
        <v>80</v>
      </c>
      <c r="D114" s="3" t="s">
        <v>96</v>
      </c>
      <c r="E114" t="s">
        <v>97</v>
      </c>
      <c r="F114" t="s">
        <v>37</v>
      </c>
      <c r="G114" s="14">
        <v>6</v>
      </c>
      <c r="H114" t="s">
        <v>34</v>
      </c>
      <c r="I114" t="s">
        <v>61</v>
      </c>
      <c r="J114" t="s">
        <v>11</v>
      </c>
      <c r="K114">
        <v>2</v>
      </c>
      <c r="L114" t="s">
        <v>10</v>
      </c>
      <c r="M114">
        <v>12</v>
      </c>
      <c r="N114" s="4">
        <f t="shared" si="8"/>
        <v>12</v>
      </c>
    </row>
    <row r="115" spans="1:15" ht="17" x14ac:dyDescent="0.2">
      <c r="A115" s="5">
        <v>2017</v>
      </c>
      <c r="B115" s="3" t="s">
        <v>93</v>
      </c>
      <c r="C115" s="13" t="s">
        <v>91</v>
      </c>
      <c r="D115" s="3" t="s">
        <v>92</v>
      </c>
      <c r="E115" t="s">
        <v>33</v>
      </c>
      <c r="F115" t="s">
        <v>38</v>
      </c>
      <c r="G115" s="14">
        <v>27</v>
      </c>
      <c r="H115" t="s">
        <v>30</v>
      </c>
      <c r="I115" t="s">
        <v>61</v>
      </c>
      <c r="J115" t="s">
        <v>23</v>
      </c>
      <c r="K115">
        <v>1</v>
      </c>
      <c r="L115" t="s">
        <v>35</v>
      </c>
      <c r="M115">
        <v>12</v>
      </c>
      <c r="N115" s="4">
        <f t="shared" si="8"/>
        <v>18</v>
      </c>
    </row>
    <row r="116" spans="1:15" ht="17" x14ac:dyDescent="0.2">
      <c r="A116" s="5">
        <v>2017</v>
      </c>
      <c r="B116" s="3" t="s">
        <v>94</v>
      </c>
      <c r="C116" s="13" t="s">
        <v>91</v>
      </c>
      <c r="D116" s="3" t="s">
        <v>95</v>
      </c>
      <c r="E116" t="s">
        <v>33</v>
      </c>
      <c r="F116" t="s">
        <v>38</v>
      </c>
      <c r="G116" s="14">
        <v>27</v>
      </c>
      <c r="H116" t="s">
        <v>30</v>
      </c>
      <c r="I116" t="s">
        <v>61</v>
      </c>
      <c r="J116" t="s">
        <v>23</v>
      </c>
      <c r="K116">
        <v>1</v>
      </c>
      <c r="L116" t="s">
        <v>35</v>
      </c>
      <c r="M116">
        <v>12</v>
      </c>
      <c r="N116" s="4">
        <f t="shared" si="8"/>
        <v>18</v>
      </c>
    </row>
    <row r="117" spans="1:15" ht="17" x14ac:dyDescent="0.2">
      <c r="A117" s="5">
        <v>2018</v>
      </c>
      <c r="B117" s="6" t="s">
        <v>76</v>
      </c>
      <c r="C117" s="12" t="s">
        <v>19</v>
      </c>
      <c r="D117" s="6" t="s">
        <v>77</v>
      </c>
      <c r="E117" s="6" t="s">
        <v>18</v>
      </c>
      <c r="F117" s="6" t="s">
        <v>37</v>
      </c>
      <c r="G117" s="14">
        <v>6</v>
      </c>
      <c r="H117" s="5" t="s">
        <v>22</v>
      </c>
      <c r="I117" s="5" t="s">
        <v>60</v>
      </c>
      <c r="J117" s="5" t="s">
        <v>23</v>
      </c>
      <c r="K117" s="5">
        <v>1</v>
      </c>
      <c r="L117" s="5" t="s">
        <v>10</v>
      </c>
      <c r="M117" s="5">
        <v>18</v>
      </c>
      <c r="N117" s="7">
        <v>27</v>
      </c>
      <c r="O117" s="5"/>
    </row>
    <row r="118" spans="1:15" ht="17" x14ac:dyDescent="0.2">
      <c r="A118" s="5">
        <v>2018</v>
      </c>
      <c r="B118" s="6" t="s">
        <v>76</v>
      </c>
      <c r="C118" s="12" t="s">
        <v>19</v>
      </c>
      <c r="D118" s="2" t="s">
        <v>78</v>
      </c>
      <c r="E118" s="3" t="s">
        <v>63</v>
      </c>
      <c r="F118" s="6" t="s">
        <v>37</v>
      </c>
      <c r="G118" s="15">
        <v>6</v>
      </c>
      <c r="H118" s="5" t="s">
        <v>22</v>
      </c>
      <c r="I118" s="5" t="s">
        <v>60</v>
      </c>
      <c r="J118" s="5" t="s">
        <v>11</v>
      </c>
      <c r="K118" s="5">
        <v>1</v>
      </c>
      <c r="L118" s="5" t="s">
        <v>10</v>
      </c>
      <c r="M118" s="5">
        <v>33</v>
      </c>
      <c r="N118" s="7">
        <v>36</v>
      </c>
      <c r="O118" s="5"/>
    </row>
    <row r="119" spans="1:15" ht="17" x14ac:dyDescent="0.2">
      <c r="A119" s="5">
        <v>2018</v>
      </c>
      <c r="B119" s="3" t="s">
        <v>102</v>
      </c>
      <c r="C119" s="13" t="s">
        <v>80</v>
      </c>
      <c r="D119" s="3" t="s">
        <v>96</v>
      </c>
      <c r="E119" t="s">
        <v>97</v>
      </c>
      <c r="F119" t="s">
        <v>37</v>
      </c>
      <c r="G119" s="14">
        <v>6</v>
      </c>
      <c r="H119" t="s">
        <v>34</v>
      </c>
      <c r="I119" t="s">
        <v>61</v>
      </c>
      <c r="J119" t="s">
        <v>23</v>
      </c>
      <c r="K119">
        <v>2</v>
      </c>
      <c r="L119" t="s">
        <v>10</v>
      </c>
      <c r="M119">
        <v>33</v>
      </c>
      <c r="N119" s="4">
        <f t="shared" ref="N119:N127" si="9">IF(J119="CM",(M119*1.5),M119)</f>
        <v>49.5</v>
      </c>
    </row>
    <row r="120" spans="1:15" ht="17" x14ac:dyDescent="0.2">
      <c r="A120" s="5">
        <v>2018</v>
      </c>
      <c r="B120" s="3" t="s">
        <v>79</v>
      </c>
      <c r="C120" s="13" t="s">
        <v>80</v>
      </c>
      <c r="D120" s="3" t="s">
        <v>98</v>
      </c>
      <c r="E120" t="s">
        <v>99</v>
      </c>
      <c r="F120" t="s">
        <v>37</v>
      </c>
      <c r="G120" s="14">
        <v>6</v>
      </c>
      <c r="H120" t="s">
        <v>34</v>
      </c>
      <c r="I120" t="s">
        <v>61</v>
      </c>
      <c r="J120" t="s">
        <v>11</v>
      </c>
      <c r="K120">
        <v>2</v>
      </c>
      <c r="L120" t="s">
        <v>10</v>
      </c>
      <c r="M120">
        <v>16.5</v>
      </c>
      <c r="N120" s="4">
        <f t="shared" si="9"/>
        <v>16.5</v>
      </c>
    </row>
    <row r="121" spans="1:15" ht="17" x14ac:dyDescent="0.2">
      <c r="A121" s="5">
        <v>2018</v>
      </c>
      <c r="B121" s="3" t="s">
        <v>79</v>
      </c>
      <c r="C121" s="13" t="s">
        <v>80</v>
      </c>
      <c r="D121" s="3" t="s">
        <v>100</v>
      </c>
      <c r="E121" t="s">
        <v>101</v>
      </c>
      <c r="F121" t="s">
        <v>37</v>
      </c>
      <c r="G121" s="14">
        <v>6</v>
      </c>
      <c r="H121" t="s">
        <v>34</v>
      </c>
      <c r="I121" t="s">
        <v>61</v>
      </c>
      <c r="J121" t="s">
        <v>11</v>
      </c>
      <c r="K121">
        <v>2</v>
      </c>
      <c r="L121" t="s">
        <v>10</v>
      </c>
      <c r="M121">
        <v>33</v>
      </c>
      <c r="N121" s="4">
        <f t="shared" si="9"/>
        <v>33</v>
      </c>
    </row>
    <row r="122" spans="1:15" ht="17" x14ac:dyDescent="0.2">
      <c r="A122" s="5">
        <v>2018</v>
      </c>
      <c r="B122" s="3" t="s">
        <v>79</v>
      </c>
      <c r="C122" s="13" t="s">
        <v>80</v>
      </c>
      <c r="D122" s="3" t="s">
        <v>96</v>
      </c>
      <c r="E122" t="s">
        <v>97</v>
      </c>
      <c r="F122" t="s">
        <v>37</v>
      </c>
      <c r="G122" s="14">
        <v>6</v>
      </c>
      <c r="H122" t="s">
        <v>34</v>
      </c>
      <c r="I122" t="s">
        <v>61</v>
      </c>
      <c r="J122" t="s">
        <v>11</v>
      </c>
      <c r="K122">
        <v>2</v>
      </c>
      <c r="L122" t="s">
        <v>10</v>
      </c>
      <c r="M122">
        <v>31.5</v>
      </c>
      <c r="N122" s="4">
        <f t="shared" si="9"/>
        <v>31.5</v>
      </c>
    </row>
    <row r="123" spans="1:15" ht="17" x14ac:dyDescent="0.2">
      <c r="A123" s="5">
        <v>2018</v>
      </c>
      <c r="B123" s="3" t="s">
        <v>105</v>
      </c>
      <c r="C123" s="13" t="s">
        <v>80</v>
      </c>
      <c r="D123" s="3" t="s">
        <v>103</v>
      </c>
      <c r="E123" t="s">
        <v>26</v>
      </c>
      <c r="F123" t="s">
        <v>38</v>
      </c>
      <c r="G123" s="14">
        <v>6</v>
      </c>
      <c r="H123" t="s">
        <v>34</v>
      </c>
      <c r="I123" t="s">
        <v>61</v>
      </c>
      <c r="J123" t="s">
        <v>23</v>
      </c>
      <c r="K123">
        <v>2</v>
      </c>
      <c r="L123" t="s">
        <v>104</v>
      </c>
      <c r="M123">
        <v>34</v>
      </c>
      <c r="N123" s="4">
        <f t="shared" si="9"/>
        <v>51</v>
      </c>
    </row>
    <row r="124" spans="1:15" ht="17" x14ac:dyDescent="0.2">
      <c r="A124" s="5">
        <v>2018</v>
      </c>
      <c r="B124" s="3" t="s">
        <v>105</v>
      </c>
      <c r="C124" s="13" t="s">
        <v>80</v>
      </c>
      <c r="D124" s="3" t="s">
        <v>103</v>
      </c>
      <c r="E124" t="s">
        <v>26</v>
      </c>
      <c r="F124" t="s">
        <v>38</v>
      </c>
      <c r="G124" s="14">
        <v>6</v>
      </c>
      <c r="H124" t="s">
        <v>34</v>
      </c>
      <c r="I124" t="s">
        <v>61</v>
      </c>
      <c r="J124" t="s">
        <v>23</v>
      </c>
      <c r="K124">
        <v>2</v>
      </c>
      <c r="L124" t="s">
        <v>104</v>
      </c>
      <c r="M124">
        <v>32</v>
      </c>
      <c r="N124" s="4">
        <f t="shared" si="9"/>
        <v>48</v>
      </c>
    </row>
    <row r="125" spans="1:15" ht="17" x14ac:dyDescent="0.2">
      <c r="A125" s="5">
        <v>2018</v>
      </c>
      <c r="B125" s="3" t="s">
        <v>121</v>
      </c>
      <c r="C125" s="13" t="s">
        <v>124</v>
      </c>
      <c r="D125" s="3" t="s">
        <v>103</v>
      </c>
      <c r="E125" t="s">
        <v>26</v>
      </c>
      <c r="F125" t="s">
        <v>38</v>
      </c>
      <c r="G125" s="14">
        <v>6</v>
      </c>
      <c r="H125" t="s">
        <v>34</v>
      </c>
      <c r="I125" t="s">
        <v>61</v>
      </c>
      <c r="J125" t="s">
        <v>23</v>
      </c>
      <c r="K125">
        <v>2</v>
      </c>
      <c r="L125" t="s">
        <v>104</v>
      </c>
      <c r="M125">
        <v>9</v>
      </c>
      <c r="N125" s="4">
        <f t="shared" si="9"/>
        <v>13.5</v>
      </c>
    </row>
    <row r="126" spans="1:15" ht="17" x14ac:dyDescent="0.2">
      <c r="A126" s="5">
        <v>2018</v>
      </c>
      <c r="B126" s="3" t="s">
        <v>93</v>
      </c>
      <c r="C126" s="13" t="s">
        <v>91</v>
      </c>
      <c r="D126" s="3" t="s">
        <v>92</v>
      </c>
      <c r="E126" t="s">
        <v>33</v>
      </c>
      <c r="F126" t="s">
        <v>38</v>
      </c>
      <c r="G126" s="14">
        <v>27</v>
      </c>
      <c r="H126" t="s">
        <v>30</v>
      </c>
      <c r="I126" t="s">
        <v>61</v>
      </c>
      <c r="J126" t="s">
        <v>23</v>
      </c>
      <c r="K126">
        <v>1</v>
      </c>
      <c r="L126" t="s">
        <v>35</v>
      </c>
      <c r="M126">
        <v>3</v>
      </c>
      <c r="N126" s="4">
        <f t="shared" si="9"/>
        <v>4.5</v>
      </c>
    </row>
    <row r="127" spans="1:15" ht="17" x14ac:dyDescent="0.2">
      <c r="A127" s="5">
        <v>2018</v>
      </c>
      <c r="B127" s="3" t="s">
        <v>94</v>
      </c>
      <c r="C127" s="13" t="s">
        <v>91</v>
      </c>
      <c r="D127" s="3" t="s">
        <v>95</v>
      </c>
      <c r="E127" t="s">
        <v>33</v>
      </c>
      <c r="F127" t="s">
        <v>38</v>
      </c>
      <c r="G127" s="14">
        <v>27</v>
      </c>
      <c r="H127" t="s">
        <v>30</v>
      </c>
      <c r="I127" t="s">
        <v>61</v>
      </c>
      <c r="J127" t="s">
        <v>23</v>
      </c>
      <c r="K127">
        <v>1</v>
      </c>
      <c r="L127" t="s">
        <v>35</v>
      </c>
      <c r="M127">
        <v>3</v>
      </c>
      <c r="N127" s="4">
        <f t="shared" si="9"/>
        <v>4.5</v>
      </c>
    </row>
    <row r="128" spans="1:15" ht="17" x14ac:dyDescent="0.2">
      <c r="A128" s="5">
        <v>2019</v>
      </c>
      <c r="B128" s="3" t="s">
        <v>93</v>
      </c>
      <c r="C128" s="13" t="s">
        <v>91</v>
      </c>
      <c r="D128" s="3" t="s">
        <v>92</v>
      </c>
      <c r="E128" t="s">
        <v>33</v>
      </c>
      <c r="F128" t="s">
        <v>38</v>
      </c>
      <c r="G128" s="14">
        <v>27</v>
      </c>
      <c r="H128" t="s">
        <v>30</v>
      </c>
      <c r="I128" t="s">
        <v>61</v>
      </c>
      <c r="J128" t="s">
        <v>23</v>
      </c>
      <c r="K128">
        <v>1</v>
      </c>
      <c r="L128" t="s">
        <v>35</v>
      </c>
      <c r="M128">
        <v>3</v>
      </c>
      <c r="N128" s="4">
        <f t="shared" ref="N128:N129" si="10">IF(J128="CM",(M128*1.5),M128)</f>
        <v>4.5</v>
      </c>
    </row>
    <row r="129" spans="1:14" ht="17" x14ac:dyDescent="0.2">
      <c r="A129" s="5">
        <v>2019</v>
      </c>
      <c r="B129" s="3" t="s">
        <v>94</v>
      </c>
      <c r="C129" s="13" t="s">
        <v>91</v>
      </c>
      <c r="D129" s="3" t="s">
        <v>95</v>
      </c>
      <c r="E129" t="s">
        <v>33</v>
      </c>
      <c r="F129" t="s">
        <v>38</v>
      </c>
      <c r="G129" s="14">
        <v>27</v>
      </c>
      <c r="H129" t="s">
        <v>30</v>
      </c>
      <c r="I129" t="s">
        <v>61</v>
      </c>
      <c r="J129" t="s">
        <v>23</v>
      </c>
      <c r="K129">
        <v>1</v>
      </c>
      <c r="L129" t="s">
        <v>35</v>
      </c>
      <c r="M129">
        <v>3</v>
      </c>
      <c r="N129" s="4">
        <f t="shared" si="10"/>
        <v>4.5</v>
      </c>
    </row>
  </sheetData>
  <sortState xmlns:xlrd2="http://schemas.microsoft.com/office/spreadsheetml/2017/richdata2" ref="A2:N127">
    <sortCondition ref="A2:A12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532F-E10A-DB43-8EF4-AC5DDAC0A278}">
  <dimension ref="A1:E17"/>
  <sheetViews>
    <sheetView workbookViewId="0">
      <selection activeCell="A7" sqref="A7"/>
    </sheetView>
  </sheetViews>
  <sheetFormatPr baseColWidth="10" defaultRowHeight="16" x14ac:dyDescent="0.2"/>
  <cols>
    <col min="1" max="1" width="40.6640625" bestFit="1" customWidth="1"/>
    <col min="2" max="2" width="17" bestFit="1" customWidth="1"/>
    <col min="3" max="3" width="18.33203125" bestFit="1" customWidth="1"/>
    <col min="4" max="4" width="21.83203125" bestFit="1" customWidth="1"/>
    <col min="5" max="5" width="23.1640625" bestFit="1" customWidth="1"/>
    <col min="6" max="6" width="21.83203125" bestFit="1" customWidth="1"/>
    <col min="7" max="7" width="23.1640625" bestFit="1" customWidth="1"/>
  </cols>
  <sheetData>
    <row r="1" spans="1:5" x14ac:dyDescent="0.2">
      <c r="A1" s="17" t="s">
        <v>2</v>
      </c>
      <c r="B1" t="s">
        <v>18</v>
      </c>
    </row>
    <row r="3" spans="1:5" x14ac:dyDescent="0.2">
      <c r="A3" s="35"/>
      <c r="B3" s="19" t="s">
        <v>3</v>
      </c>
      <c r="C3" s="35"/>
      <c r="D3" s="35"/>
      <c r="E3" s="35"/>
    </row>
    <row r="4" spans="1:5" x14ac:dyDescent="0.2">
      <c r="A4" s="35"/>
      <c r="B4" s="37">
        <v>6</v>
      </c>
      <c r="C4" s="38"/>
      <c r="D4" s="37" t="s">
        <v>147</v>
      </c>
      <c r="E4" s="37" t="s">
        <v>111</v>
      </c>
    </row>
    <row r="5" spans="1:5" ht="17" x14ac:dyDescent="0.2">
      <c r="A5" s="19" t="s">
        <v>110</v>
      </c>
      <c r="B5" s="36" t="s">
        <v>123</v>
      </c>
      <c r="C5" s="36" t="s">
        <v>112</v>
      </c>
      <c r="D5" s="38"/>
      <c r="E5" s="38"/>
    </row>
    <row r="6" spans="1:5" x14ac:dyDescent="0.2">
      <c r="A6" s="18" t="s">
        <v>153</v>
      </c>
      <c r="B6" s="4">
        <v>96</v>
      </c>
      <c r="C6" s="4">
        <v>24</v>
      </c>
      <c r="D6" s="4">
        <v>96</v>
      </c>
      <c r="E6" s="4">
        <v>24</v>
      </c>
    </row>
    <row r="7" spans="1:5" x14ac:dyDescent="0.2">
      <c r="A7" s="20" t="s">
        <v>19</v>
      </c>
      <c r="B7">
        <v>96</v>
      </c>
      <c r="C7">
        <v>24</v>
      </c>
      <c r="D7">
        <v>96</v>
      </c>
      <c r="E7">
        <v>24</v>
      </c>
    </row>
    <row r="8" spans="1:5" x14ac:dyDescent="0.2">
      <c r="A8" s="18" t="s">
        <v>154</v>
      </c>
      <c r="B8" s="4">
        <v>171</v>
      </c>
      <c r="C8" s="4">
        <v>28.5</v>
      </c>
      <c r="D8" s="4">
        <v>171</v>
      </c>
      <c r="E8" s="4">
        <v>28.5</v>
      </c>
    </row>
    <row r="9" spans="1:5" x14ac:dyDescent="0.2">
      <c r="A9" s="20" t="s">
        <v>19</v>
      </c>
      <c r="B9">
        <v>171</v>
      </c>
      <c r="C9">
        <v>28.5</v>
      </c>
      <c r="D9">
        <v>171</v>
      </c>
      <c r="E9">
        <v>28.5</v>
      </c>
    </row>
    <row r="10" spans="1:5" x14ac:dyDescent="0.2">
      <c r="A10" s="18" t="s">
        <v>155</v>
      </c>
      <c r="B10" s="4">
        <v>163.5</v>
      </c>
      <c r="C10" s="4">
        <v>27.25</v>
      </c>
      <c r="D10" s="4">
        <v>163.5</v>
      </c>
      <c r="E10" s="4">
        <v>27.25</v>
      </c>
    </row>
    <row r="11" spans="1:5" x14ac:dyDescent="0.2">
      <c r="A11" s="20" t="s">
        <v>19</v>
      </c>
      <c r="B11">
        <v>163.5</v>
      </c>
      <c r="C11">
        <v>27.25</v>
      </c>
      <c r="D11">
        <v>163.5</v>
      </c>
      <c r="E11">
        <v>27.25</v>
      </c>
    </row>
    <row r="12" spans="1:5" x14ac:dyDescent="0.2">
      <c r="A12" s="18" t="s">
        <v>156</v>
      </c>
      <c r="B12" s="4">
        <v>174</v>
      </c>
      <c r="C12" s="4">
        <v>29</v>
      </c>
      <c r="D12" s="4">
        <v>174</v>
      </c>
      <c r="E12" s="4">
        <v>29</v>
      </c>
    </row>
    <row r="13" spans="1:5" x14ac:dyDescent="0.2">
      <c r="A13" s="20" t="s">
        <v>19</v>
      </c>
      <c r="B13">
        <v>174</v>
      </c>
      <c r="C13">
        <v>29</v>
      </c>
      <c r="D13">
        <v>174</v>
      </c>
      <c r="E13">
        <v>29</v>
      </c>
    </row>
    <row r="14" spans="1:5" x14ac:dyDescent="0.2">
      <c r="A14" s="18" t="s">
        <v>157</v>
      </c>
      <c r="B14" s="4">
        <v>120</v>
      </c>
      <c r="C14" s="4">
        <v>20</v>
      </c>
      <c r="D14" s="4">
        <v>120</v>
      </c>
      <c r="E14" s="4">
        <v>20</v>
      </c>
    </row>
    <row r="15" spans="1:5" x14ac:dyDescent="0.2">
      <c r="A15" s="20" t="s">
        <v>19</v>
      </c>
      <c r="B15">
        <v>54</v>
      </c>
      <c r="C15">
        <v>18</v>
      </c>
      <c r="D15">
        <v>54</v>
      </c>
      <c r="E15">
        <v>18</v>
      </c>
    </row>
    <row r="16" spans="1:5" x14ac:dyDescent="0.2">
      <c r="A16" s="20" t="s">
        <v>80</v>
      </c>
      <c r="B16">
        <v>66</v>
      </c>
      <c r="C16">
        <v>22</v>
      </c>
      <c r="D16">
        <v>66</v>
      </c>
      <c r="E16">
        <v>22</v>
      </c>
    </row>
    <row r="17" spans="1:5" x14ac:dyDescent="0.2">
      <c r="A17" s="18" t="s">
        <v>107</v>
      </c>
      <c r="B17">
        <v>724.5</v>
      </c>
      <c r="C17">
        <v>25.875</v>
      </c>
      <c r="D17">
        <v>724.5</v>
      </c>
      <c r="E17">
        <v>25.875</v>
      </c>
    </row>
  </sheetData>
  <mergeCells count="3">
    <mergeCell ref="B4:C4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79B6-4E81-8441-A477-6C22B2EB59E8}">
  <dimension ref="A1:N5"/>
  <sheetViews>
    <sheetView workbookViewId="0">
      <selection activeCell="H12" sqref="H12"/>
    </sheetView>
  </sheetViews>
  <sheetFormatPr baseColWidth="10" defaultRowHeight="16" x14ac:dyDescent="0.2"/>
  <cols>
    <col min="2" max="2" width="14.5" customWidth="1"/>
    <col min="11" max="11" width="11.33203125" customWidth="1"/>
  </cols>
  <sheetData>
    <row r="1" spans="1:14" x14ac:dyDescent="0.2">
      <c r="A1" t="s">
        <v>17</v>
      </c>
      <c r="B1" t="s">
        <v>0</v>
      </c>
      <c r="C1" t="s">
        <v>1</v>
      </c>
      <c r="D1" t="s">
        <v>84</v>
      </c>
      <c r="E1" t="s">
        <v>2</v>
      </c>
      <c r="F1" t="s">
        <v>36</v>
      </c>
      <c r="G1" t="s">
        <v>3</v>
      </c>
      <c r="H1" t="s">
        <v>4</v>
      </c>
      <c r="I1" t="s">
        <v>59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 x14ac:dyDescent="0.2">
      <c r="A2">
        <v>2008</v>
      </c>
      <c r="B2" t="s">
        <v>20</v>
      </c>
      <c r="C2" t="s">
        <v>19</v>
      </c>
      <c r="D2" t="s">
        <v>21</v>
      </c>
      <c r="E2" t="s">
        <v>18</v>
      </c>
      <c r="F2" t="s">
        <v>37</v>
      </c>
      <c r="G2">
        <v>6</v>
      </c>
      <c r="H2" t="s">
        <v>22</v>
      </c>
      <c r="I2" t="s">
        <v>60</v>
      </c>
      <c r="J2" t="s">
        <v>23</v>
      </c>
      <c r="K2">
        <v>1</v>
      </c>
      <c r="L2" t="s">
        <v>10</v>
      </c>
      <c r="M2">
        <v>18</v>
      </c>
      <c r="N2">
        <v>27</v>
      </c>
    </row>
    <row r="3" spans="1:14" x14ac:dyDescent="0.2">
      <c r="A3">
        <v>2008</v>
      </c>
      <c r="B3" t="s">
        <v>20</v>
      </c>
      <c r="C3" t="s">
        <v>19</v>
      </c>
      <c r="D3" t="s">
        <v>64</v>
      </c>
      <c r="E3" t="s">
        <v>63</v>
      </c>
      <c r="F3" t="s">
        <v>37</v>
      </c>
      <c r="G3">
        <v>6</v>
      </c>
      <c r="H3" t="s">
        <v>22</v>
      </c>
      <c r="I3" t="s">
        <v>60</v>
      </c>
      <c r="J3" t="s">
        <v>11</v>
      </c>
      <c r="K3">
        <v>1</v>
      </c>
      <c r="L3" t="s">
        <v>10</v>
      </c>
      <c r="M3">
        <v>36</v>
      </c>
      <c r="N3">
        <v>36</v>
      </c>
    </row>
    <row r="4" spans="1:14" x14ac:dyDescent="0.2">
      <c r="A4">
        <v>2008</v>
      </c>
      <c r="B4" t="s">
        <v>24</v>
      </c>
      <c r="C4" t="s">
        <v>19</v>
      </c>
      <c r="D4" t="s">
        <v>21</v>
      </c>
      <c r="E4" t="s">
        <v>25</v>
      </c>
      <c r="F4" t="s">
        <v>37</v>
      </c>
      <c r="G4">
        <v>6</v>
      </c>
      <c r="H4" t="s">
        <v>22</v>
      </c>
      <c r="I4" t="s">
        <v>60</v>
      </c>
      <c r="J4" t="s">
        <v>11</v>
      </c>
      <c r="K4">
        <v>1</v>
      </c>
      <c r="L4" t="s">
        <v>10</v>
      </c>
      <c r="M4">
        <v>36</v>
      </c>
      <c r="N4">
        <v>36</v>
      </c>
    </row>
    <row r="5" spans="1:14" x14ac:dyDescent="0.2">
      <c r="A5">
        <v>2008</v>
      </c>
      <c r="B5" t="s">
        <v>28</v>
      </c>
      <c r="C5" t="s">
        <v>26</v>
      </c>
      <c r="D5" t="s">
        <v>27</v>
      </c>
      <c r="E5" t="s">
        <v>29</v>
      </c>
      <c r="F5" t="s">
        <v>37</v>
      </c>
      <c r="G5">
        <v>6</v>
      </c>
      <c r="H5" t="s">
        <v>30</v>
      </c>
      <c r="I5" t="s">
        <v>61</v>
      </c>
      <c r="J5" t="s">
        <v>23</v>
      </c>
      <c r="K5">
        <v>2</v>
      </c>
      <c r="L5" t="s">
        <v>12</v>
      </c>
      <c r="M5">
        <v>2</v>
      </c>
      <c r="N5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71E-D878-2B45-893F-354795B7C2E6}">
  <dimension ref="A3:E9"/>
  <sheetViews>
    <sheetView workbookViewId="0">
      <selection activeCell="D4" sqref="D4"/>
    </sheetView>
  </sheetViews>
  <sheetFormatPr baseColWidth="10" defaultRowHeight="16" x14ac:dyDescent="0.2"/>
  <cols>
    <col min="1" max="1" width="20.1640625" bestFit="1" customWidth="1"/>
    <col min="2" max="2" width="14.83203125" bestFit="1" customWidth="1"/>
    <col min="3" max="3" width="19.1640625" bestFit="1" customWidth="1"/>
    <col min="4" max="4" width="19.83203125" bestFit="1" customWidth="1"/>
    <col min="5" max="5" width="8.1640625" bestFit="1" customWidth="1"/>
    <col min="6" max="6" width="22.5" bestFit="1" customWidth="1"/>
  </cols>
  <sheetData>
    <row r="3" spans="1:5" x14ac:dyDescent="0.2">
      <c r="A3" s="17" t="s">
        <v>106</v>
      </c>
      <c r="B3" t="s">
        <v>108</v>
      </c>
      <c r="C3" t="s">
        <v>109</v>
      </c>
      <c r="D3" t="s">
        <v>148</v>
      </c>
      <c r="E3" t="s">
        <v>158</v>
      </c>
    </row>
    <row r="4" spans="1:5" x14ac:dyDescent="0.2">
      <c r="A4" s="18" t="s">
        <v>153</v>
      </c>
      <c r="B4">
        <v>505.5</v>
      </c>
      <c r="C4" s="4">
        <v>313.5</v>
      </c>
      <c r="D4" s="34"/>
      <c r="E4" s="34">
        <v>0.11768018018018019</v>
      </c>
    </row>
    <row r="5" spans="1:5" x14ac:dyDescent="0.2">
      <c r="A5" s="18" t="s">
        <v>154</v>
      </c>
      <c r="B5">
        <v>507</v>
      </c>
      <c r="C5" s="4">
        <v>315</v>
      </c>
      <c r="D5" s="34">
        <v>4.7846889952153108E-3</v>
      </c>
      <c r="E5" s="34">
        <v>0.11824324324324324</v>
      </c>
    </row>
    <row r="6" spans="1:5" x14ac:dyDescent="0.2">
      <c r="A6" s="18" t="s">
        <v>155</v>
      </c>
      <c r="B6">
        <v>523.5</v>
      </c>
      <c r="C6" s="4">
        <v>331.5</v>
      </c>
      <c r="D6" s="34">
        <v>5.7416267942583733E-2</v>
      </c>
      <c r="E6" s="34">
        <v>0.12443693693693694</v>
      </c>
    </row>
    <row r="7" spans="1:5" x14ac:dyDescent="0.2">
      <c r="A7" s="18" t="s">
        <v>156</v>
      </c>
      <c r="B7">
        <v>528</v>
      </c>
      <c r="C7" s="4">
        <v>336</v>
      </c>
      <c r="D7" s="34">
        <v>7.1770334928229665E-2</v>
      </c>
      <c r="E7" s="34">
        <v>0.12612612612612611</v>
      </c>
    </row>
    <row r="8" spans="1:5" x14ac:dyDescent="0.2">
      <c r="A8" s="18" t="s">
        <v>157</v>
      </c>
      <c r="B8">
        <v>792</v>
      </c>
      <c r="C8" s="4">
        <v>600</v>
      </c>
      <c r="D8" s="34">
        <v>0.9138755980861244</v>
      </c>
      <c r="E8" s="34">
        <v>0.22522522522522523</v>
      </c>
    </row>
    <row r="9" spans="1:5" x14ac:dyDescent="0.2">
      <c r="A9" s="18" t="s">
        <v>107</v>
      </c>
      <c r="B9">
        <v>2856</v>
      </c>
      <c r="C9" s="4">
        <v>2664</v>
      </c>
      <c r="D9" s="34"/>
      <c r="E9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6F31-CFC1-B741-BF90-420804401DD3}">
  <dimension ref="A3:M41"/>
  <sheetViews>
    <sheetView workbookViewId="0">
      <selection activeCell="C20" sqref="C20"/>
    </sheetView>
  </sheetViews>
  <sheetFormatPr baseColWidth="10" defaultRowHeight="16" x14ac:dyDescent="0.2"/>
  <cols>
    <col min="1" max="1" width="14.83203125" bestFit="1" customWidth="1"/>
    <col min="2" max="2" width="9.5" bestFit="1" customWidth="1"/>
    <col min="3" max="3" width="7.1640625" bestFit="1" customWidth="1"/>
    <col min="4" max="4" width="6.1640625" bestFit="1" customWidth="1"/>
    <col min="5" max="5" width="5.1640625" bestFit="1" customWidth="1"/>
    <col min="6" max="6" width="12" bestFit="1" customWidth="1"/>
    <col min="7" max="7" width="6.1640625" bestFit="1" customWidth="1"/>
    <col min="8" max="8" width="6" bestFit="1" customWidth="1"/>
    <col min="9" max="9" width="3.5" bestFit="1" customWidth="1"/>
    <col min="10" max="10" width="7" bestFit="1" customWidth="1"/>
    <col min="11" max="11" width="6" bestFit="1" customWidth="1"/>
    <col min="12" max="12" width="7" bestFit="1" customWidth="1"/>
    <col min="13" max="13" width="10.6640625" bestFit="1" customWidth="1"/>
    <col min="14" max="14" width="12" bestFit="1" customWidth="1"/>
    <col min="15" max="26" width="8" bestFit="1" customWidth="1"/>
    <col min="27" max="27" width="7.83203125" bestFit="1" customWidth="1"/>
    <col min="28" max="29" width="12" bestFit="1" customWidth="1"/>
  </cols>
  <sheetData>
    <row r="3" spans="1:13" x14ac:dyDescent="0.2">
      <c r="A3" s="19" t="s">
        <v>114</v>
      </c>
      <c r="B3" s="19" t="s">
        <v>115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7" x14ac:dyDescent="0.2">
      <c r="A4" s="35"/>
      <c r="B4" s="39" t="s">
        <v>45</v>
      </c>
      <c r="C4" s="38"/>
      <c r="D4" s="39" t="s">
        <v>116</v>
      </c>
      <c r="E4" s="39" t="s">
        <v>22</v>
      </c>
      <c r="F4" s="38"/>
      <c r="G4" s="39" t="s">
        <v>117</v>
      </c>
      <c r="H4" s="39" t="s">
        <v>34</v>
      </c>
      <c r="I4" s="38"/>
      <c r="J4" s="39" t="s">
        <v>118</v>
      </c>
      <c r="K4" s="36" t="s">
        <v>30</v>
      </c>
      <c r="L4" s="39" t="s">
        <v>119</v>
      </c>
      <c r="M4" s="39" t="s">
        <v>120</v>
      </c>
    </row>
    <row r="5" spans="1:13" ht="17" x14ac:dyDescent="0.2">
      <c r="A5" s="19" t="s">
        <v>8</v>
      </c>
      <c r="B5" s="36" t="s">
        <v>23</v>
      </c>
      <c r="C5" s="36" t="s">
        <v>11</v>
      </c>
      <c r="D5" s="38"/>
      <c r="E5" s="36" t="s">
        <v>23</v>
      </c>
      <c r="F5" s="36" t="s">
        <v>11</v>
      </c>
      <c r="G5" s="38"/>
      <c r="H5" s="36" t="s">
        <v>23</v>
      </c>
      <c r="I5" s="36" t="s">
        <v>11</v>
      </c>
      <c r="J5" s="38"/>
      <c r="K5" s="36" t="s">
        <v>23</v>
      </c>
      <c r="L5" s="38"/>
      <c r="M5" s="38"/>
    </row>
    <row r="6" spans="1:13" x14ac:dyDescent="0.2">
      <c r="A6" s="18" t="s">
        <v>149</v>
      </c>
      <c r="B6" s="21">
        <v>1</v>
      </c>
      <c r="C6" s="21"/>
      <c r="D6" s="21">
        <v>1</v>
      </c>
      <c r="E6" s="21">
        <v>10</v>
      </c>
      <c r="F6" s="21">
        <v>12</v>
      </c>
      <c r="G6" s="21">
        <v>22</v>
      </c>
      <c r="H6" s="21">
        <v>19</v>
      </c>
      <c r="I6" s="21">
        <v>24</v>
      </c>
      <c r="J6" s="21">
        <v>43</v>
      </c>
      <c r="K6" s="21">
        <v>13</v>
      </c>
      <c r="L6" s="21">
        <v>13</v>
      </c>
      <c r="M6" s="21">
        <v>79</v>
      </c>
    </row>
    <row r="7" spans="1:13" x14ac:dyDescent="0.2">
      <c r="A7" s="18" t="s">
        <v>150</v>
      </c>
      <c r="B7" s="21"/>
      <c r="C7" s="21">
        <v>2</v>
      </c>
      <c r="D7" s="21">
        <v>2</v>
      </c>
      <c r="E7" s="21">
        <v>11</v>
      </c>
      <c r="F7" s="21">
        <v>6</v>
      </c>
      <c r="G7" s="21">
        <v>17</v>
      </c>
      <c r="H7" s="21">
        <v>7</v>
      </c>
      <c r="I7" s="21">
        <v>5</v>
      </c>
      <c r="J7" s="21">
        <v>12</v>
      </c>
      <c r="K7" s="21"/>
      <c r="L7" s="21"/>
      <c r="M7" s="21">
        <v>31</v>
      </c>
    </row>
    <row r="8" spans="1:13" x14ac:dyDescent="0.2">
      <c r="A8" s="18" t="s">
        <v>151</v>
      </c>
      <c r="B8" s="21"/>
      <c r="C8" s="21"/>
      <c r="D8" s="21"/>
      <c r="E8" s="21"/>
      <c r="F8" s="21">
        <v>6</v>
      </c>
      <c r="G8" s="21">
        <v>6</v>
      </c>
      <c r="H8" s="21">
        <v>5</v>
      </c>
      <c r="I8" s="21">
        <v>4</v>
      </c>
      <c r="J8" s="21">
        <v>9</v>
      </c>
      <c r="K8" s="21"/>
      <c r="L8" s="21"/>
      <c r="M8" s="21">
        <v>15</v>
      </c>
    </row>
    <row r="9" spans="1:13" x14ac:dyDescent="0.2">
      <c r="A9" s="18" t="s">
        <v>120</v>
      </c>
      <c r="B9" s="21">
        <v>1</v>
      </c>
      <c r="C9" s="21">
        <v>2</v>
      </c>
      <c r="D9" s="21">
        <v>3</v>
      </c>
      <c r="E9" s="21">
        <v>21</v>
      </c>
      <c r="F9" s="21">
        <v>24</v>
      </c>
      <c r="G9" s="21">
        <v>45</v>
      </c>
      <c r="H9" s="21">
        <v>31</v>
      </c>
      <c r="I9" s="21">
        <v>33</v>
      </c>
      <c r="J9" s="21">
        <v>64</v>
      </c>
      <c r="K9" s="21">
        <v>13</v>
      </c>
      <c r="L9" s="21">
        <v>13</v>
      </c>
      <c r="M9" s="21">
        <v>125</v>
      </c>
    </row>
    <row r="13" spans="1:13" x14ac:dyDescent="0.2">
      <c r="A13" s="17" t="s">
        <v>3</v>
      </c>
      <c r="B13" t="s">
        <v>113</v>
      </c>
    </row>
    <row r="15" spans="1:13" x14ac:dyDescent="0.2">
      <c r="A15" s="17" t="s">
        <v>108</v>
      </c>
      <c r="B15" s="17" t="s">
        <v>4</v>
      </c>
    </row>
    <row r="16" spans="1:13" x14ac:dyDescent="0.2">
      <c r="A16" s="17" t="s">
        <v>110</v>
      </c>
      <c r="B16" t="s">
        <v>45</v>
      </c>
      <c r="C16" t="s">
        <v>22</v>
      </c>
      <c r="D16" t="s">
        <v>34</v>
      </c>
      <c r="E16" t="s">
        <v>30</v>
      </c>
      <c r="F16" t="s">
        <v>107</v>
      </c>
    </row>
    <row r="17" spans="1:6" x14ac:dyDescent="0.2">
      <c r="A17" s="18" t="s">
        <v>153</v>
      </c>
      <c r="B17">
        <v>64.5</v>
      </c>
      <c r="C17">
        <v>199.5</v>
      </c>
      <c r="D17">
        <v>222</v>
      </c>
      <c r="E17">
        <v>19.5</v>
      </c>
      <c r="F17">
        <v>505.5</v>
      </c>
    </row>
    <row r="18" spans="1:6" x14ac:dyDescent="0.2">
      <c r="A18" s="18" t="s">
        <v>154</v>
      </c>
      <c r="C18">
        <v>163.5</v>
      </c>
      <c r="D18">
        <v>316.5</v>
      </c>
      <c r="E18">
        <v>27</v>
      </c>
      <c r="F18">
        <v>507</v>
      </c>
    </row>
    <row r="19" spans="1:6" x14ac:dyDescent="0.2">
      <c r="A19" s="18" t="s">
        <v>155</v>
      </c>
      <c r="C19">
        <v>181.5</v>
      </c>
      <c r="D19">
        <v>315</v>
      </c>
      <c r="E19">
        <v>27</v>
      </c>
      <c r="F19">
        <v>523.5</v>
      </c>
    </row>
    <row r="20" spans="1:6" x14ac:dyDescent="0.2">
      <c r="A20" s="18" t="s">
        <v>156</v>
      </c>
      <c r="C20">
        <v>252</v>
      </c>
      <c r="D20">
        <v>249</v>
      </c>
      <c r="E20">
        <v>27</v>
      </c>
      <c r="F20">
        <v>528</v>
      </c>
    </row>
    <row r="21" spans="1:6" x14ac:dyDescent="0.2">
      <c r="A21" s="18" t="s">
        <v>157</v>
      </c>
      <c r="C21">
        <v>264</v>
      </c>
      <c r="D21">
        <v>451.5</v>
      </c>
      <c r="E21">
        <v>76.5</v>
      </c>
      <c r="F21">
        <v>792</v>
      </c>
    </row>
    <row r="22" spans="1:6" x14ac:dyDescent="0.2">
      <c r="A22" s="18" t="s">
        <v>107</v>
      </c>
      <c r="B22">
        <v>64.5</v>
      </c>
      <c r="C22">
        <v>1060.5</v>
      </c>
      <c r="D22">
        <v>1554</v>
      </c>
      <c r="E22">
        <v>177</v>
      </c>
      <c r="F22">
        <v>2856</v>
      </c>
    </row>
    <row r="35" spans="1:3" x14ac:dyDescent="0.2">
      <c r="A35" s="17" t="s">
        <v>106</v>
      </c>
      <c r="B35" t="s">
        <v>152</v>
      </c>
      <c r="C35" t="s">
        <v>108</v>
      </c>
    </row>
    <row r="36" spans="1:3" x14ac:dyDescent="0.2">
      <c r="A36" s="18" t="s">
        <v>153</v>
      </c>
      <c r="B36" s="4">
        <v>313.5</v>
      </c>
      <c r="C36">
        <v>505.5</v>
      </c>
    </row>
    <row r="37" spans="1:3" x14ac:dyDescent="0.2">
      <c r="A37" s="18" t="s">
        <v>154</v>
      </c>
      <c r="B37" s="4">
        <v>315</v>
      </c>
      <c r="C37">
        <v>507</v>
      </c>
    </row>
    <row r="38" spans="1:3" x14ac:dyDescent="0.2">
      <c r="A38" s="18" t="s">
        <v>155</v>
      </c>
      <c r="B38" s="4">
        <v>331.5</v>
      </c>
      <c r="C38">
        <v>523.5</v>
      </c>
    </row>
    <row r="39" spans="1:3" x14ac:dyDescent="0.2">
      <c r="A39" s="18" t="s">
        <v>156</v>
      </c>
      <c r="B39" s="4">
        <v>336</v>
      </c>
      <c r="C39">
        <v>528</v>
      </c>
    </row>
    <row r="40" spans="1:3" x14ac:dyDescent="0.2">
      <c r="A40" s="18" t="s">
        <v>157</v>
      </c>
      <c r="B40" s="4">
        <v>600</v>
      </c>
      <c r="C40">
        <v>792</v>
      </c>
    </row>
    <row r="41" spans="1:3" x14ac:dyDescent="0.2">
      <c r="A41" s="18" t="s">
        <v>107</v>
      </c>
      <c r="B41" s="4">
        <v>2664</v>
      </c>
      <c r="C41">
        <v>2856</v>
      </c>
    </row>
  </sheetData>
  <mergeCells count="8">
    <mergeCell ref="J4:J5"/>
    <mergeCell ref="L4:L5"/>
    <mergeCell ref="M4:M5"/>
    <mergeCell ref="B4:C4"/>
    <mergeCell ref="D4:D5"/>
    <mergeCell ref="E4:F4"/>
    <mergeCell ref="G4:G5"/>
    <mergeCell ref="H4:I4"/>
  </mergeCells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Feuil2</vt:lpstr>
      <vt:lpstr>Feuil7</vt:lpstr>
      <vt:lpstr>Tableau1</vt:lpstr>
      <vt:lpstr>Tableau2</vt:lpstr>
      <vt:lpstr>Service</vt:lpstr>
      <vt:lpstr>Exos</vt:lpstr>
      <vt:lpstr>Détails</vt:lpstr>
      <vt:lpstr>HeureSup</vt:lpstr>
      <vt:lpstr>NbMatiVol</vt:lpstr>
      <vt:lpstr>Feuil4</vt:lpstr>
      <vt:lpstr>Feuil1</vt:lpstr>
      <vt:lpstr>Recherche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2018-11-20T12:51:55Z</dcterms:created>
  <dcterms:modified xsi:type="dcterms:W3CDTF">2022-09-01T19:05:16Z</dcterms:modified>
</cp:coreProperties>
</file>